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5300" windowHeight="8205" tabRatio="693" firstSheet="4" activeTab="12"/>
  </bookViews>
  <sheets>
    <sheet name="基本" sheetId="2" r:id="rId1"/>
    <sheet name="ガイド" sheetId="52" r:id="rId2"/>
    <sheet name="クラス無_1" sheetId="41" r:id="rId3"/>
    <sheet name="一覧" sheetId="47" r:id="rId4"/>
    <sheet name="無01_1" sheetId="4" r:id="rId5"/>
    <sheet name="無01 2" sheetId="33" r:id="rId6"/>
    <sheet name="遠隔基礎" sheetId="53" r:id="rId7"/>
    <sheet name="クラス無_2" sheetId="50" r:id="rId8"/>
    <sheet name="遭01" sheetId="13" r:id="rId9"/>
    <sheet name="遭07" sheetId="14" r:id="rId10"/>
    <sheet name="遭11" sheetId="34" r:id="rId11"/>
    <sheet name="遭13" sheetId="35" r:id="rId12"/>
    <sheet name="日01" sheetId="15" r:id="rId13"/>
    <sheet name="日05" sheetId="39" r:id="rId14"/>
    <sheet name="日15" sheetId="40" r:id="rId15"/>
    <sheet name="クラス遭_1" sheetId="45" r:id="rId16"/>
    <sheet name="クラス遭_2" sheetId="49" r:id="rId17"/>
    <sheet name="クラス遭_3" sheetId="51" r:id="rId18"/>
    <sheet name="汎02" sheetId="43" r:id="rId19"/>
    <sheet name="汎06" sheetId="24" r:id="rId20"/>
    <sheet name="汎10" sheetId="27" r:id="rId21"/>
    <sheet name="汎12" sheetId="38" r:id="rId22"/>
    <sheet name="種族遭" sheetId="48" r:id="rId23"/>
    <sheet name="Sheet1" sheetId="54" r:id="rId24"/>
  </sheets>
  <definedNames>
    <definedName name="_xlnm.Print_Area" localSheetId="15">クラス遭_1!$A$1:$G$58</definedName>
    <definedName name="_xlnm.Print_Area" localSheetId="16">クラス遭_2!$A$1:$G$58</definedName>
    <definedName name="_xlnm.Print_Area" localSheetId="17">クラス遭_3!$A$1:$G$57</definedName>
    <definedName name="_xlnm.Print_Area" localSheetId="2">クラス無_1!$A$1:$G$55</definedName>
    <definedName name="_xlnm.Print_Area" localSheetId="7">クラス無_2!$A$1:$G$59</definedName>
    <definedName name="_xlnm.Print_Area" localSheetId="6">遠隔基礎!$A$1:$G$53</definedName>
    <definedName name="_xlnm.Print_Area" localSheetId="0">基本!$A$1:$O$38</definedName>
    <definedName name="_xlnm.Print_Area" localSheetId="22">種族遭!$A$1:$G$57</definedName>
    <definedName name="_xlnm.Print_Area" localSheetId="8">遭01!$A$1:$G$55</definedName>
    <definedName name="_xlnm.Print_Area" localSheetId="9">遭07!$A$1:$G$60</definedName>
    <definedName name="_xlnm.Print_Area" localSheetId="10">遭11!$A$1:$G$56</definedName>
    <definedName name="_xlnm.Print_Area" localSheetId="11">遭13!$A$1:$G$56</definedName>
    <definedName name="_xlnm.Print_Area" localSheetId="12">日01!$A$1:$G$54</definedName>
    <definedName name="_xlnm.Print_Area" localSheetId="13">日05!$A$1:$G$57</definedName>
    <definedName name="_xlnm.Print_Area" localSheetId="14">日15!$A$1:$G$55</definedName>
    <definedName name="_xlnm.Print_Area" localSheetId="18">汎02!$A$1:$G$54</definedName>
    <definedName name="_xlnm.Print_Area" localSheetId="19">汎06!$A$1:$G$56</definedName>
    <definedName name="_xlnm.Print_Area" localSheetId="20">汎10!$A$1:$G$61</definedName>
    <definedName name="_xlnm.Print_Area" localSheetId="21">汎12!$A$1:$G$58</definedName>
    <definedName name="_xlnm.Print_Area" localSheetId="5">'無01 2'!$A$1:$G$54</definedName>
    <definedName name="_xlnm.Print_Area" localSheetId="4">無01_1!$A$1:$G$59</definedName>
  </definedNames>
  <calcPr calcId="145621"/>
</workbook>
</file>

<file path=xl/calcChain.xml><?xml version="1.0" encoding="utf-8"?>
<calcChain xmlns="http://schemas.openxmlformats.org/spreadsheetml/2006/main">
  <c r="F55" i="47" l="1"/>
  <c r="E55" i="47"/>
  <c r="C55" i="47"/>
  <c r="C20" i="35"/>
  <c r="C19" i="35"/>
  <c r="C18" i="35"/>
  <c r="A17" i="35"/>
  <c r="G6" i="35" l="1"/>
  <c r="F25" i="40" l="1"/>
  <c r="F24" i="40"/>
  <c r="F23" i="40"/>
  <c r="F22" i="15"/>
  <c r="F24" i="15"/>
  <c r="F23" i="15"/>
  <c r="F21" i="13"/>
  <c r="F20" i="13"/>
  <c r="F20" i="53"/>
  <c r="F19" i="53"/>
  <c r="F20" i="33"/>
  <c r="E20" i="33"/>
  <c r="F19" i="33"/>
  <c r="E19" i="33"/>
  <c r="A35" i="49" l="1"/>
  <c r="A38" i="47" l="1"/>
  <c r="G43" i="47"/>
  <c r="G42" i="47"/>
  <c r="C42" i="47"/>
  <c r="A42" i="47"/>
  <c r="C46" i="47"/>
  <c r="C47" i="47"/>
  <c r="E48" i="47"/>
  <c r="G47" i="47"/>
  <c r="G46" i="47"/>
  <c r="G34" i="47"/>
  <c r="G33" i="47"/>
  <c r="C33" i="47"/>
  <c r="A33" i="47"/>
  <c r="G30" i="47"/>
  <c r="G29" i="47"/>
  <c r="C29" i="47"/>
  <c r="A29" i="47"/>
  <c r="G26" i="47"/>
  <c r="G25" i="47"/>
  <c r="C25" i="47"/>
  <c r="A25" i="47"/>
  <c r="G39" i="47"/>
  <c r="G38" i="47"/>
  <c r="C38" i="47"/>
  <c r="G10" i="47"/>
  <c r="G9" i="47"/>
  <c r="C9" i="47"/>
  <c r="A9" i="47"/>
  <c r="G18" i="47"/>
  <c r="G17" i="47"/>
  <c r="D18" i="47"/>
  <c r="E61" i="27"/>
  <c r="C18" i="14"/>
  <c r="C17" i="14"/>
  <c r="F6" i="53"/>
  <c r="C18" i="47" s="1"/>
  <c r="E53" i="53"/>
  <c r="D53" i="53"/>
  <c r="C20" i="53"/>
  <c r="C19" i="53"/>
  <c r="H19" i="47" s="1"/>
  <c r="C18" i="53"/>
  <c r="E19" i="47" s="1"/>
  <c r="A17" i="53"/>
  <c r="G7" i="53"/>
  <c r="F7" i="53"/>
  <c r="G6" i="53"/>
  <c r="D47" i="47" s="1"/>
  <c r="C18" i="34"/>
  <c r="C17" i="34"/>
  <c r="B19" i="49"/>
  <c r="G7" i="49"/>
  <c r="C16" i="14"/>
  <c r="G65" i="47"/>
  <c r="G62" i="47"/>
  <c r="H48" i="47" l="1"/>
  <c r="G59" i="47"/>
  <c r="G58" i="47"/>
  <c r="C58" i="47"/>
  <c r="A58" i="47"/>
  <c r="G6" i="13" l="1"/>
  <c r="D39" i="47" s="1"/>
  <c r="E57" i="51" l="1"/>
  <c r="D57" i="51"/>
  <c r="B57" i="51"/>
  <c r="G7" i="51"/>
  <c r="F7" i="51"/>
  <c r="G6" i="51"/>
  <c r="F6" i="51"/>
  <c r="C19" i="33"/>
  <c r="G6" i="4"/>
  <c r="E59" i="50" l="1"/>
  <c r="D59" i="50"/>
  <c r="B59" i="50"/>
  <c r="G7" i="50"/>
  <c r="F10" i="47" s="1"/>
  <c r="F7" i="50"/>
  <c r="E10" i="47" s="1"/>
  <c r="G6" i="50"/>
  <c r="D10" i="47" s="1"/>
  <c r="F6" i="50"/>
  <c r="C10" i="47" s="1"/>
  <c r="E58" i="49"/>
  <c r="D58" i="49"/>
  <c r="B58" i="49"/>
  <c r="F59" i="47"/>
  <c r="F7" i="49"/>
  <c r="E59" i="47" s="1"/>
  <c r="G6" i="49"/>
  <c r="D59" i="47" s="1"/>
  <c r="F6" i="49"/>
  <c r="C59" i="47" s="1"/>
  <c r="O45" i="2"/>
  <c r="F19" i="41"/>
  <c r="F18" i="41"/>
  <c r="G7" i="41"/>
  <c r="F7" i="41"/>
  <c r="D13" i="2" l="1"/>
  <c r="C13" i="2"/>
  <c r="E57" i="48"/>
  <c r="D57" i="48"/>
  <c r="B57" i="48"/>
  <c r="G7" i="48"/>
  <c r="F7" i="48"/>
  <c r="G6" i="48"/>
  <c r="F6" i="48"/>
  <c r="G64" i="47"/>
  <c r="C64" i="47"/>
  <c r="A64" i="47"/>
  <c r="G61" i="47"/>
  <c r="C61" i="47"/>
  <c r="A61" i="47"/>
  <c r="G54" i="47"/>
  <c r="G53" i="47"/>
  <c r="C53" i="47"/>
  <c r="A53" i="47"/>
  <c r="G50" i="47"/>
  <c r="G49" i="47"/>
  <c r="C49" i="47"/>
  <c r="A49" i="47"/>
  <c r="G22" i="47"/>
  <c r="G21" i="47"/>
  <c r="C21" i="47"/>
  <c r="A21" i="47"/>
  <c r="G14" i="47"/>
  <c r="G13" i="47"/>
  <c r="C13" i="47"/>
  <c r="A13" i="47"/>
  <c r="A6" i="47"/>
  <c r="G7" i="47"/>
  <c r="G6" i="47"/>
  <c r="C6" i="47"/>
  <c r="B55" i="41"/>
  <c r="D55" i="41"/>
  <c r="E55" i="41"/>
  <c r="E56" i="34" l="1"/>
  <c r="E23" i="47"/>
  <c r="G7" i="27"/>
  <c r="F65" i="47" s="1"/>
  <c r="E58" i="45"/>
  <c r="D58" i="45"/>
  <c r="B58" i="45"/>
  <c r="G7" i="45"/>
  <c r="F7" i="45"/>
  <c r="G6" i="45"/>
  <c r="F6" i="45"/>
  <c r="E54" i="43" l="1"/>
  <c r="D54" i="43"/>
  <c r="B54" i="43"/>
  <c r="G7" i="43"/>
  <c r="F7" i="43"/>
  <c r="G6" i="43"/>
  <c r="F6" i="43"/>
  <c r="G6" i="41"/>
  <c r="F6" i="41"/>
  <c r="E55" i="40"/>
  <c r="D55" i="40"/>
  <c r="B55" i="40"/>
  <c r="C25" i="40"/>
  <c r="C24" i="40"/>
  <c r="H35" i="47" s="1"/>
  <c r="C22" i="40"/>
  <c r="E35" i="47" s="1"/>
  <c r="A21" i="40"/>
  <c r="G7" i="40"/>
  <c r="F34" i="47" s="1"/>
  <c r="F7" i="40"/>
  <c r="E34" i="47" s="1"/>
  <c r="G6" i="40"/>
  <c r="D34" i="47" s="1"/>
  <c r="F6" i="40"/>
  <c r="C34" i="47" s="1"/>
  <c r="E57" i="39"/>
  <c r="D57" i="39"/>
  <c r="B57" i="39"/>
  <c r="C24" i="39"/>
  <c r="C23" i="39"/>
  <c r="H31" i="47" s="1"/>
  <c r="C21" i="39"/>
  <c r="E31" i="47" s="1"/>
  <c r="A20" i="39"/>
  <c r="G7" i="39"/>
  <c r="F30" i="47" s="1"/>
  <c r="F7" i="39"/>
  <c r="E30" i="47" s="1"/>
  <c r="G6" i="39"/>
  <c r="D30" i="47" s="1"/>
  <c r="F6" i="39"/>
  <c r="C30" i="47" s="1"/>
  <c r="A20" i="15"/>
  <c r="E58" i="38"/>
  <c r="D58" i="38"/>
  <c r="B58" i="38"/>
  <c r="G7" i="38"/>
  <c r="F43" i="47" s="1"/>
  <c r="F7" i="38"/>
  <c r="E43" i="47" s="1"/>
  <c r="G6" i="38"/>
  <c r="D43" i="47" s="1"/>
  <c r="F6" i="38"/>
  <c r="C43" i="47" s="1"/>
  <c r="E56" i="35" l="1"/>
  <c r="D56" i="35"/>
  <c r="B56" i="35"/>
  <c r="G7" i="35"/>
  <c r="F54" i="47" s="1"/>
  <c r="F7" i="35"/>
  <c r="E54" i="47" s="1"/>
  <c r="D54" i="47"/>
  <c r="F6" i="35"/>
  <c r="C54" i="47" s="1"/>
  <c r="D56" i="34"/>
  <c r="B56" i="34"/>
  <c r="H51" i="47"/>
  <c r="C16" i="34"/>
  <c r="E51" i="47" s="1"/>
  <c r="A15" i="34"/>
  <c r="G7" i="34"/>
  <c r="F50" i="47" s="1"/>
  <c r="F7" i="34"/>
  <c r="E50" i="47" s="1"/>
  <c r="G6" i="34"/>
  <c r="D50" i="47" s="1"/>
  <c r="F6" i="34"/>
  <c r="C50" i="47" s="1"/>
  <c r="H23" i="47"/>
  <c r="A15" i="14"/>
  <c r="G7" i="14"/>
  <c r="F22" i="47" s="1"/>
  <c r="F7" i="14"/>
  <c r="E22" i="47" s="1"/>
  <c r="G6" i="14"/>
  <c r="D22" i="47" s="1"/>
  <c r="F6" i="14"/>
  <c r="C22" i="47" s="1"/>
  <c r="E54" i="33"/>
  <c r="D54" i="33"/>
  <c r="B54" i="33"/>
  <c r="C20" i="33"/>
  <c r="H15" i="47"/>
  <c r="C18" i="33"/>
  <c r="E15" i="47" s="1"/>
  <c r="A17" i="33"/>
  <c r="G7" i="33"/>
  <c r="F7" i="33"/>
  <c r="G6" i="33"/>
  <c r="D14" i="47" s="1"/>
  <c r="F6" i="33"/>
  <c r="C14" i="47" s="1"/>
  <c r="J34" i="2"/>
  <c r="I34" i="2"/>
  <c r="K36" i="2"/>
  <c r="H36" i="2" s="1"/>
  <c r="C5" i="2"/>
  <c r="D5" i="2" s="1"/>
  <c r="C6" i="2"/>
  <c r="D6" i="2" s="1"/>
  <c r="C7" i="2"/>
  <c r="C8" i="2"/>
  <c r="C9" i="2"/>
  <c r="C10" i="2"/>
  <c r="J9" i="34" l="1"/>
  <c r="J11" i="34"/>
  <c r="J9" i="51"/>
  <c r="B20" i="51" s="1"/>
  <c r="J11" i="51"/>
  <c r="J9" i="49"/>
  <c r="B20" i="45"/>
  <c r="J9" i="50"/>
  <c r="J11" i="50"/>
  <c r="J11" i="49"/>
  <c r="D7" i="2"/>
  <c r="B8" i="13"/>
  <c r="J9" i="53"/>
  <c r="J11" i="53"/>
  <c r="B16" i="13"/>
  <c r="E14" i="47"/>
  <c r="E47" i="47"/>
  <c r="E18" i="47"/>
  <c r="F14" i="47"/>
  <c r="F47" i="47"/>
  <c r="F18" i="47"/>
  <c r="D8" i="2"/>
  <c r="K45" i="2"/>
  <c r="H45" i="2" s="1"/>
  <c r="J11" i="48"/>
  <c r="J9" i="48"/>
  <c r="D9" i="2"/>
  <c r="J11" i="38"/>
  <c r="J11" i="43"/>
  <c r="J9" i="43"/>
  <c r="D10" i="2"/>
  <c r="J11" i="45"/>
  <c r="J9" i="45"/>
  <c r="J11" i="41"/>
  <c r="J9" i="41"/>
  <c r="J11" i="40"/>
  <c r="J9" i="40"/>
  <c r="J11" i="39"/>
  <c r="J9" i="39"/>
  <c r="J9" i="38"/>
  <c r="I7" i="2"/>
  <c r="K9" i="2"/>
  <c r="J9" i="33"/>
  <c r="J11" i="33"/>
  <c r="J9" i="14"/>
  <c r="J11" i="14"/>
  <c r="J9" i="35"/>
  <c r="J11" i="35"/>
  <c r="G34" i="2"/>
  <c r="B18" i="49" l="1"/>
  <c r="B20" i="49"/>
  <c r="A32" i="49"/>
  <c r="B17" i="49"/>
  <c r="D18" i="34"/>
  <c r="E18" i="34"/>
  <c r="E17" i="34"/>
  <c r="D17" i="34"/>
  <c r="D7" i="47"/>
  <c r="G7" i="4"/>
  <c r="F7" i="47" s="1"/>
  <c r="D61" i="27" l="1"/>
  <c r="B61" i="27"/>
  <c r="J11" i="27"/>
  <c r="J9" i="27"/>
  <c r="F7" i="27"/>
  <c r="E65" i="47" s="1"/>
  <c r="G6" i="27"/>
  <c r="D65" i="47" s="1"/>
  <c r="F6" i="27"/>
  <c r="C65" i="47" s="1"/>
  <c r="E56" i="24"/>
  <c r="D56" i="24"/>
  <c r="B56" i="24"/>
  <c r="J11" i="24"/>
  <c r="J9" i="24"/>
  <c r="G7" i="24"/>
  <c r="F62" i="47" s="1"/>
  <c r="F7" i="24"/>
  <c r="E62" i="47" s="1"/>
  <c r="G6" i="24"/>
  <c r="D62" i="47" s="1"/>
  <c r="F6" i="24"/>
  <c r="C62" i="47" s="1"/>
  <c r="J7" i="2" l="1"/>
  <c r="O7" i="2" s="1"/>
  <c r="G7" i="2" l="1"/>
  <c r="C21" i="13"/>
  <c r="C20" i="13"/>
  <c r="H40" i="47" s="1"/>
  <c r="C24" i="15"/>
  <c r="C23" i="15"/>
  <c r="H27" i="47" s="1"/>
  <c r="E54" i="15"/>
  <c r="D54" i="15"/>
  <c r="B54" i="15"/>
  <c r="C21" i="15"/>
  <c r="E27" i="47" s="1"/>
  <c r="G7" i="15"/>
  <c r="F26" i="47" s="1"/>
  <c r="F7" i="15"/>
  <c r="E26" i="47" s="1"/>
  <c r="G6" i="15"/>
  <c r="D26" i="47" s="1"/>
  <c r="F6" i="15"/>
  <c r="C26" i="47" s="1"/>
  <c r="E60" i="14"/>
  <c r="D60" i="14"/>
  <c r="B60" i="14"/>
  <c r="E55" i="13" l="1"/>
  <c r="D55" i="13"/>
  <c r="B55" i="13"/>
  <c r="C19" i="13"/>
  <c r="E40" i="47" s="1"/>
  <c r="A18" i="13"/>
  <c r="G7" i="13"/>
  <c r="F39" i="47" s="1"/>
  <c r="F7" i="13"/>
  <c r="E39" i="47" s="1"/>
  <c r="F6" i="13"/>
  <c r="C39" i="47" s="1"/>
  <c r="D29" i="2"/>
  <c r="D28" i="2"/>
  <c r="D27" i="2"/>
  <c r="D26" i="2"/>
  <c r="D25" i="2"/>
  <c r="F7" i="4"/>
  <c r="E7" i="47" s="1"/>
  <c r="J43" i="2"/>
  <c r="O43" i="2" s="1"/>
  <c r="O34" i="2" l="1"/>
  <c r="O36" i="2"/>
  <c r="O27" i="2"/>
  <c r="O18" i="2"/>
  <c r="O9" i="2"/>
  <c r="F6" i="4"/>
  <c r="C7" i="47" s="1"/>
  <c r="L12" i="53" l="1"/>
  <c r="L12" i="27"/>
  <c r="L12" i="34"/>
  <c r="L12" i="50"/>
  <c r="L12" i="13"/>
  <c r="L12" i="51"/>
  <c r="L12" i="49"/>
  <c r="L12" i="48"/>
  <c r="L12" i="43"/>
  <c r="L10" i="53"/>
  <c r="L10" i="34"/>
  <c r="L10" i="51"/>
  <c r="L10" i="50"/>
  <c r="L10" i="49"/>
  <c r="L10" i="48"/>
  <c r="L10" i="43"/>
  <c r="L10" i="35"/>
  <c r="L10" i="14"/>
  <c r="L10" i="33"/>
  <c r="L12" i="45"/>
  <c r="L12" i="40"/>
  <c r="L12" i="41"/>
  <c r="L12" i="39"/>
  <c r="L12" i="38"/>
  <c r="L12" i="24"/>
  <c r="L12" i="33"/>
  <c r="L12" i="35"/>
  <c r="L12" i="14"/>
  <c r="L12" i="15"/>
  <c r="L12" i="4"/>
  <c r="E59" i="4"/>
  <c r="D59" i="4"/>
  <c r="B59" i="4"/>
  <c r="F19" i="35" l="1"/>
  <c r="F20" i="35"/>
  <c r="E20" i="35"/>
  <c r="E19" i="35"/>
  <c r="D19" i="35"/>
  <c r="D20" i="35"/>
  <c r="E18" i="35"/>
  <c r="D18" i="35"/>
  <c r="F23" i="39"/>
  <c r="F24" i="39"/>
  <c r="F22" i="39"/>
  <c r="F18" i="14"/>
  <c r="F17" i="14"/>
  <c r="E18" i="33"/>
  <c r="D18" i="33"/>
  <c r="C15" i="47" s="1"/>
  <c r="D16" i="14"/>
  <c r="C23" i="47" s="1"/>
  <c r="E16" i="14"/>
  <c r="E18" i="53"/>
  <c r="D18" i="53"/>
  <c r="D16" i="34"/>
  <c r="C51" i="47" s="1"/>
  <c r="E16" i="34"/>
  <c r="E20" i="53"/>
  <c r="D19" i="53"/>
  <c r="E19" i="53"/>
  <c r="D20" i="53"/>
  <c r="E18" i="14"/>
  <c r="D18" i="14"/>
  <c r="D20" i="33"/>
  <c r="D24" i="39"/>
  <c r="E24" i="39"/>
  <c r="D23" i="39"/>
  <c r="F31" i="47" s="1"/>
  <c r="E22" i="39"/>
  <c r="E23" i="39"/>
  <c r="D22" i="39"/>
  <c r="D17" i="14"/>
  <c r="F23" i="47" s="1"/>
  <c r="E17" i="14"/>
  <c r="D19" i="33"/>
  <c r="F15" i="47" s="1"/>
  <c r="F51" i="47"/>
  <c r="E23" i="40"/>
  <c r="D24" i="40"/>
  <c r="F35" i="47" s="1"/>
  <c r="E24" i="40"/>
  <c r="D25" i="40"/>
  <c r="E25" i="40"/>
  <c r="D23" i="40"/>
  <c r="I16" i="2"/>
  <c r="K18" i="2"/>
  <c r="J11" i="15"/>
  <c r="J9" i="15"/>
  <c r="K27" i="2"/>
  <c r="J9" i="13"/>
  <c r="I43" i="2"/>
  <c r="G43" i="2" s="1"/>
  <c r="J11" i="13"/>
  <c r="I25" i="2"/>
  <c r="J11" i="4"/>
  <c r="J9" i="4"/>
  <c r="C48" i="47" l="1"/>
  <c r="C19" i="47"/>
  <c r="F19" i="47"/>
  <c r="F48" i="47"/>
  <c r="E24" i="15"/>
  <c r="D24" i="15"/>
  <c r="E21" i="13"/>
  <c r="D21" i="13"/>
  <c r="D22" i="15"/>
  <c r="E20" i="13"/>
  <c r="D20" i="13"/>
  <c r="F40" i="47" s="1"/>
  <c r="D23" i="15"/>
  <c r="F27" i="47" s="1"/>
  <c r="E23" i="15"/>
  <c r="E22" i="15"/>
  <c r="H27" i="2" l="1"/>
  <c r="H18" i="2"/>
  <c r="J25" i="2"/>
  <c r="J16" i="2"/>
  <c r="O16" i="2" s="1"/>
  <c r="L10" i="45" l="1"/>
  <c r="L10" i="41"/>
  <c r="L10" i="40"/>
  <c r="L10" i="39"/>
  <c r="L10" i="38"/>
  <c r="L10" i="27"/>
  <c r="L10" i="24"/>
  <c r="G16" i="2"/>
  <c r="G25" i="2"/>
  <c r="O25" i="2"/>
  <c r="H9" i="2"/>
  <c r="E21" i="39" l="1"/>
  <c r="D21" i="39"/>
  <c r="C31" i="47" s="1"/>
  <c r="E22" i="40"/>
  <c r="D22" i="40"/>
  <c r="C35" i="47" s="1"/>
  <c r="L10" i="15"/>
  <c r="L10" i="13"/>
  <c r="L10" i="4"/>
  <c r="D19" i="13" l="1"/>
  <c r="C40" i="47" s="1"/>
  <c r="D21" i="15"/>
  <c r="C27" i="47" s="1"/>
  <c r="E21" i="15"/>
  <c r="E19" i="13"/>
</calcChain>
</file>

<file path=xl/comments1.xml><?xml version="1.0" encoding="utf-8"?>
<comments xmlns="http://schemas.openxmlformats.org/spreadsheetml/2006/main">
  <authors>
    <author>さすけい</author>
  </authors>
  <commentList>
    <comment ref="A36" authorId="0">
      <text>
        <r>
          <rPr>
            <b/>
            <sz val="9"/>
            <color indexed="81"/>
            <rFont val="ＭＳ Ｐゴシック"/>
            <family val="3"/>
            <charset val="128"/>
          </rPr>
          <t>さすけい:</t>
        </r>
        <r>
          <rPr>
            <sz val="9"/>
            <color indexed="81"/>
            <rFont val="ＭＳ Ｐゴシック"/>
            <family val="3"/>
            <charset val="128"/>
          </rPr>
          <t xml:space="preserve">
違う！
職殺（しょくころ）のモンド君と
仕事人の主水は全くの別人。
モンド君（本名が中村なだけ）は
駅のホームやビルの屋上などで
目標を突き飛ばすのだけが手口の
サラリーマン兼殺し屋。
詳細は白泉社刊　職業殺し屋。でも
ググってちょ
</t>
        </r>
      </text>
    </comment>
  </commentList>
</comments>
</file>

<file path=xl/sharedStrings.xml><?xml version="1.0" encoding="utf-8"?>
<sst xmlns="http://schemas.openxmlformats.org/spreadsheetml/2006/main" count="1921" uniqueCount="732">
  <si>
    <t>パワー名</t>
    <rPh sb="3" eb="4">
      <t>メイ</t>
    </rPh>
    <phoneticPr fontId="1"/>
  </si>
  <si>
    <t>基本</t>
    <rPh sb="0" eb="2">
      <t>キホン</t>
    </rPh>
    <phoneticPr fontId="1"/>
  </si>
  <si>
    <t>戦術的優位</t>
    <rPh sb="0" eb="3">
      <t>センジュツテキ</t>
    </rPh>
    <rPh sb="3" eb="5">
      <t>ユウイ</t>
    </rPh>
    <phoneticPr fontId="1"/>
  </si>
  <si>
    <t>通常</t>
    <rPh sb="0" eb="2">
      <t>ツウジョウ</t>
    </rPh>
    <phoneticPr fontId="1"/>
  </si>
  <si>
    <t>クリティカル</t>
    <phoneticPr fontId="1"/>
  </si>
  <si>
    <t>ダメージ</t>
    <phoneticPr fontId="1"/>
  </si>
  <si>
    <t>標準アクション</t>
    <rPh sb="0" eb="2">
      <t>ヒョウジュン</t>
    </rPh>
    <phoneticPr fontId="1"/>
  </si>
  <si>
    <t>目標</t>
    <rPh sb="0" eb="2">
      <t>モクヒョウ</t>
    </rPh>
    <phoneticPr fontId="1"/>
  </si>
  <si>
    <t>アクション</t>
    <phoneticPr fontId="1"/>
  </si>
  <si>
    <t>攻撃</t>
    <rPh sb="0" eb="2">
      <t>コウゲキ</t>
    </rPh>
    <phoneticPr fontId="1"/>
  </si>
  <si>
    <t>ヒット</t>
    <phoneticPr fontId="1"/>
  </si>
  <si>
    <t>現在値</t>
    <rPh sb="0" eb="2">
      <t>ゲンザイ</t>
    </rPh>
    <rPh sb="2" eb="3">
      <t>アタイ</t>
    </rPh>
    <phoneticPr fontId="1"/>
  </si>
  <si>
    <t>能力値修正</t>
    <rPh sb="0" eb="3">
      <t>ノウリョクチ</t>
    </rPh>
    <rPh sb="3" eb="5">
      <t>シュウセイ</t>
    </rPh>
    <phoneticPr fontId="1"/>
  </si>
  <si>
    <t>筋力</t>
    <rPh sb="0" eb="2">
      <t>キンリョク</t>
    </rPh>
    <phoneticPr fontId="1"/>
  </si>
  <si>
    <t>耐久力</t>
    <rPh sb="0" eb="3">
      <t>タイキュウリョク</t>
    </rPh>
    <phoneticPr fontId="1"/>
  </si>
  <si>
    <t>敏捷力</t>
    <rPh sb="0" eb="2">
      <t>ビンショウ</t>
    </rPh>
    <rPh sb="2" eb="3">
      <t>リョク</t>
    </rPh>
    <phoneticPr fontId="1"/>
  </si>
  <si>
    <t>知力</t>
    <rPh sb="0" eb="2">
      <t>チリョク</t>
    </rPh>
    <phoneticPr fontId="1"/>
  </si>
  <si>
    <t>判断力</t>
    <rPh sb="0" eb="3">
      <t>ハンダンリョク</t>
    </rPh>
    <phoneticPr fontId="1"/>
  </si>
  <si>
    <t>魅力</t>
    <rPh sb="0" eb="2">
      <t>ミリョク</t>
    </rPh>
    <phoneticPr fontId="1"/>
  </si>
  <si>
    <t>AC</t>
    <phoneticPr fontId="1"/>
  </si>
  <si>
    <t>頑健</t>
    <rPh sb="0" eb="2">
      <t>ガンケン</t>
    </rPh>
    <phoneticPr fontId="1"/>
  </si>
  <si>
    <t>反応</t>
    <rPh sb="0" eb="2">
      <t>ハンノウ</t>
    </rPh>
    <phoneticPr fontId="1"/>
  </si>
  <si>
    <t>意志</t>
    <rPh sb="0" eb="2">
      <t>イシ</t>
    </rPh>
    <phoneticPr fontId="1"/>
  </si>
  <si>
    <t>種別</t>
    <rPh sb="0" eb="2">
      <t>シュベツ</t>
    </rPh>
    <phoneticPr fontId="1"/>
  </si>
  <si>
    <t>命中計</t>
    <rPh sb="0" eb="2">
      <t>メイチュウ</t>
    </rPh>
    <rPh sb="2" eb="3">
      <t>ケイ</t>
    </rPh>
    <phoneticPr fontId="1"/>
  </si>
  <si>
    <t>能力</t>
    <rPh sb="0" eb="2">
      <t>ノウリョク</t>
    </rPh>
    <phoneticPr fontId="1"/>
  </si>
  <si>
    <t>修正</t>
    <rPh sb="0" eb="2">
      <t>シュウセイ</t>
    </rPh>
    <phoneticPr fontId="1"/>
  </si>
  <si>
    <t>Lv1/2</t>
    <phoneticPr fontId="1"/>
  </si>
  <si>
    <t>習熟</t>
    <rPh sb="0" eb="2">
      <t>シュウジュク</t>
    </rPh>
    <phoneticPr fontId="1"/>
  </si>
  <si>
    <t>強化</t>
    <rPh sb="0" eb="2">
      <t>キョウカ</t>
    </rPh>
    <phoneticPr fontId="1"/>
  </si>
  <si>
    <t>他</t>
    <rPh sb="0" eb="1">
      <t>ホカ</t>
    </rPh>
    <phoneticPr fontId="1"/>
  </si>
  <si>
    <t>名前</t>
    <rPh sb="0" eb="2">
      <t>ナマエ</t>
    </rPh>
    <phoneticPr fontId="1"/>
  </si>
  <si>
    <t>クラス</t>
    <phoneticPr fontId="1"/>
  </si>
  <si>
    <t>Lv</t>
    <phoneticPr fontId="1"/>
  </si>
  <si>
    <t>ダメージ</t>
    <phoneticPr fontId="1"/>
  </si>
  <si>
    <t>ボーナス</t>
    <phoneticPr fontId="1"/>
  </si>
  <si>
    <t>対象</t>
    <rPh sb="0" eb="2">
      <t>タイショウ</t>
    </rPh>
    <phoneticPr fontId="1"/>
  </si>
  <si>
    <t>追加効果・範囲など</t>
    <rPh sb="0" eb="2">
      <t>ツイカ</t>
    </rPh>
    <rPh sb="2" eb="4">
      <t>コウカ</t>
    </rPh>
    <rPh sb="5" eb="7">
      <t>ハンイ</t>
    </rPh>
    <phoneticPr fontId="1"/>
  </si>
  <si>
    <t>クリティカル</t>
    <phoneticPr fontId="1"/>
  </si>
  <si>
    <t>近接基礎</t>
    <rPh sb="0" eb="2">
      <t>キンセツ</t>
    </rPh>
    <rPh sb="2" eb="4">
      <t>キソ</t>
    </rPh>
    <phoneticPr fontId="1"/>
  </si>
  <si>
    <t>1ｄ10</t>
    <phoneticPr fontId="1"/>
  </si>
  <si>
    <t>キーワード</t>
    <phoneticPr fontId="1"/>
  </si>
  <si>
    <t>種類</t>
    <rPh sb="0" eb="2">
      <t>シュルイ</t>
    </rPh>
    <phoneticPr fontId="1"/>
  </si>
  <si>
    <t>無限回</t>
    <rPh sb="0" eb="2">
      <t>ムゲン</t>
    </rPh>
    <rPh sb="2" eb="3">
      <t>カイ</t>
    </rPh>
    <phoneticPr fontId="1"/>
  </si>
  <si>
    <t>命中
ロール</t>
    <rPh sb="0" eb="2">
      <t>メイチュウ</t>
    </rPh>
    <phoneticPr fontId="1"/>
  </si>
  <si>
    <t>射程</t>
    <rPh sb="0" eb="2">
      <t>シャテイ</t>
    </rPh>
    <phoneticPr fontId="1"/>
  </si>
  <si>
    <t>d</t>
    <phoneticPr fontId="1"/>
  </si>
  <si>
    <t>ｄ</t>
    <phoneticPr fontId="1"/>
  </si>
  <si>
    <t>タイプ・出典</t>
    <rPh sb="4" eb="6">
      <t>シュッテン</t>
    </rPh>
    <phoneticPr fontId="1"/>
  </si>
  <si>
    <t>命中ロール＆ダメージ表</t>
    <rPh sb="0" eb="2">
      <t>メイチュウ</t>
    </rPh>
    <rPh sb="10" eb="11">
      <t>ヒョウ</t>
    </rPh>
    <phoneticPr fontId="1"/>
  </si>
  <si>
    <t>パワー詳細</t>
    <rPh sb="3" eb="5">
      <t>ショウサイ</t>
    </rPh>
    <phoneticPr fontId="1"/>
  </si>
  <si>
    <t>解説・使い時・他PCとの連携等</t>
    <rPh sb="0" eb="2">
      <t>カイセツ</t>
    </rPh>
    <rPh sb="3" eb="4">
      <t>ツカ</t>
    </rPh>
    <rPh sb="5" eb="6">
      <t>ドキ</t>
    </rPh>
    <rPh sb="7" eb="8">
      <t>タ</t>
    </rPh>
    <rPh sb="12" eb="14">
      <t>レンケイ</t>
    </rPh>
    <rPh sb="14" eb="15">
      <t>ナド</t>
    </rPh>
    <phoneticPr fontId="1"/>
  </si>
  <si>
    <t>クリティカル時</t>
    <rPh sb="6" eb="7">
      <t>ジ</t>
    </rPh>
    <phoneticPr fontId="1"/>
  </si>
  <si>
    <t>攻撃R対象</t>
    <rPh sb="0" eb="2">
      <t>コウゲキ</t>
    </rPh>
    <rPh sb="3" eb="5">
      <t>タイショウ</t>
    </rPh>
    <phoneticPr fontId="1"/>
  </si>
  <si>
    <t>ダメージ対象</t>
    <rPh sb="4" eb="6">
      <t>タイショウ</t>
    </rPh>
    <phoneticPr fontId="1"/>
  </si>
  <si>
    <t>攻撃Rボーナス</t>
    <rPh sb="0" eb="2">
      <t>コウゲキ</t>
    </rPh>
    <phoneticPr fontId="1"/>
  </si>
  <si>
    <t>ダメージボーナス</t>
    <phoneticPr fontId="1"/>
  </si>
  <si>
    <t>ここは印刷されませんが、赤字の値の入力で計算が行われます。</t>
    <rPh sb="3" eb="5">
      <t>インサツ</t>
    </rPh>
    <rPh sb="12" eb="14">
      <t>アカジ</t>
    </rPh>
    <rPh sb="15" eb="16">
      <t>アタイ</t>
    </rPh>
    <rPh sb="17" eb="19">
      <t>ニュウリョク</t>
    </rPh>
    <rPh sb="20" eb="22">
      <t>ケイサン</t>
    </rPh>
    <rPh sb="23" eb="24">
      <t>オコナ</t>
    </rPh>
    <phoneticPr fontId="1"/>
  </si>
  <si>
    <t>赤字以外の内容は変更しないでください。</t>
    <rPh sb="0" eb="2">
      <t>アカジ</t>
    </rPh>
    <rPh sb="2" eb="4">
      <t>イガイ</t>
    </rPh>
    <rPh sb="5" eb="7">
      <t>ナイヨウ</t>
    </rPh>
    <rPh sb="8" eb="10">
      <t>ヘンコウ</t>
    </rPh>
    <phoneticPr fontId="1"/>
  </si>
  <si>
    <t>射程</t>
    <rPh sb="0" eb="2">
      <t>シャテイ</t>
    </rPh>
    <phoneticPr fontId="1"/>
  </si>
  <si>
    <t>遭遇毎</t>
    <rPh sb="0" eb="2">
      <t>ソウグウ</t>
    </rPh>
    <rPh sb="2" eb="3">
      <t>マイ</t>
    </rPh>
    <phoneticPr fontId="1"/>
  </si>
  <si>
    <t>一日毎</t>
    <rPh sb="0" eb="2">
      <t>イチニチ</t>
    </rPh>
    <rPh sb="2" eb="3">
      <t>マイ</t>
    </rPh>
    <phoneticPr fontId="1"/>
  </si>
  <si>
    <t>ミス</t>
    <phoneticPr fontId="1"/>
  </si>
  <si>
    <t>命中Rパワー修正</t>
    <rPh sb="0" eb="2">
      <t>メイチュウ</t>
    </rPh>
    <rPh sb="6" eb="8">
      <t>シュウセイ</t>
    </rPh>
    <phoneticPr fontId="1"/>
  </si>
  <si>
    <t>ダメージパワー修正</t>
    <rPh sb="7" eb="9">
      <t>シュウセイ</t>
    </rPh>
    <phoneticPr fontId="1"/>
  </si>
  <si>
    <t>ダメージ種別</t>
    <rPh sb="4" eb="6">
      <t>シュベツ</t>
    </rPh>
    <phoneticPr fontId="1"/>
  </si>
  <si>
    <t>効果</t>
    <rPh sb="0" eb="2">
      <t>コウカ</t>
    </rPh>
    <phoneticPr fontId="1"/>
  </si>
  <si>
    <t>↓能力値修正</t>
    <rPh sb="1" eb="4">
      <t>ノウリョクチ</t>
    </rPh>
    <rPh sb="4" eb="6">
      <t>シュウセイ</t>
    </rPh>
    <phoneticPr fontId="1"/>
  </si>
  <si>
    <t>Ver.</t>
    <phoneticPr fontId="1"/>
  </si>
  <si>
    <t>ｄ</t>
    <phoneticPr fontId="1"/>
  </si>
  <si>
    <t>パワー</t>
    <phoneticPr fontId="1"/>
  </si>
  <si>
    <t>効果範囲</t>
    <rPh sb="0" eb="2">
      <t>コウカ</t>
    </rPh>
    <rPh sb="2" eb="4">
      <t>ハンイ</t>
    </rPh>
    <phoneticPr fontId="1"/>
  </si>
  <si>
    <t>爆発</t>
    <rPh sb="0" eb="2">
      <t>バクハツ</t>
    </rPh>
    <phoneticPr fontId="1"/>
  </si>
  <si>
    <t>火</t>
    <rPh sb="0" eb="1">
      <t>ヒ</t>
    </rPh>
    <phoneticPr fontId="1"/>
  </si>
  <si>
    <t>近接</t>
    <rPh sb="0" eb="2">
      <t>キンセツ</t>
    </rPh>
    <phoneticPr fontId="1"/>
  </si>
  <si>
    <t>近接範囲</t>
    <rPh sb="0" eb="2">
      <t>キンセツ</t>
    </rPh>
    <rPh sb="2" eb="4">
      <t>ハンイ</t>
    </rPh>
    <phoneticPr fontId="1"/>
  </si>
  <si>
    <t>遠隔</t>
    <rPh sb="0" eb="2">
      <t>エンカク</t>
    </rPh>
    <phoneticPr fontId="1"/>
  </si>
  <si>
    <t>噴射</t>
    <rPh sb="0" eb="2">
      <t>フンシャ</t>
    </rPh>
    <phoneticPr fontId="1"/>
  </si>
  <si>
    <t>接触</t>
    <rPh sb="0" eb="2">
      <t>セッショク</t>
    </rPh>
    <phoneticPr fontId="1"/>
  </si>
  <si>
    <t>光輝</t>
    <rPh sb="0" eb="1">
      <t>コウ</t>
    </rPh>
    <rPh sb="1" eb="2">
      <t>キ</t>
    </rPh>
    <phoneticPr fontId="1"/>
  </si>
  <si>
    <t>酸</t>
    <rPh sb="0" eb="1">
      <t>サン</t>
    </rPh>
    <phoneticPr fontId="1"/>
  </si>
  <si>
    <t>死霊</t>
    <rPh sb="0" eb="2">
      <t>シリョウ</t>
    </rPh>
    <phoneticPr fontId="1"/>
  </si>
  <si>
    <t>精神</t>
    <rPh sb="0" eb="2">
      <t>セイシン</t>
    </rPh>
    <phoneticPr fontId="1"/>
  </si>
  <si>
    <t>電撃</t>
    <rPh sb="0" eb="2">
      <t>デンゲキ</t>
    </rPh>
    <phoneticPr fontId="1"/>
  </si>
  <si>
    <t>毒</t>
    <rPh sb="0" eb="1">
      <t>ドク</t>
    </rPh>
    <phoneticPr fontId="1"/>
  </si>
  <si>
    <t>雷鳴</t>
    <rPh sb="0" eb="2">
      <t>ライメイ</t>
    </rPh>
    <phoneticPr fontId="1"/>
  </si>
  <si>
    <t>力場</t>
    <rPh sb="0" eb="2">
      <t>リキバ</t>
    </rPh>
    <phoneticPr fontId="1"/>
  </si>
  <si>
    <t>冷気</t>
    <rPh sb="0" eb="2">
      <t>レイキ</t>
    </rPh>
    <phoneticPr fontId="1"/>
  </si>
  <si>
    <t>遠隔範囲</t>
    <rPh sb="0" eb="2">
      <t>エンカク</t>
    </rPh>
    <rPh sb="2" eb="4">
      <t>ハンイ</t>
    </rPh>
    <phoneticPr fontId="1"/>
  </si>
  <si>
    <t>特技</t>
    <rPh sb="0" eb="2">
      <t>トクギ</t>
    </rPh>
    <phoneticPr fontId="1"/>
  </si>
  <si>
    <t>クリーチャー1体</t>
    <rPh sb="7" eb="8">
      <t>タイ</t>
    </rPh>
    <phoneticPr fontId="1"/>
  </si>
  <si>
    <t>攻撃方法</t>
    <rPh sb="0" eb="2">
      <t>コウゲキ</t>
    </rPh>
    <rPh sb="2" eb="4">
      <t>ホウホウ</t>
    </rPh>
    <phoneticPr fontId="1"/>
  </si>
  <si>
    <t>ダメージダイス</t>
    <phoneticPr fontId="1"/>
  </si>
  <si>
    <t>ダメージ</t>
    <phoneticPr fontId="1"/>
  </si>
  <si>
    <t>マイナー・アクション</t>
    <phoneticPr fontId="1"/>
  </si>
  <si>
    <t>HP</t>
    <phoneticPr fontId="1"/>
  </si>
  <si>
    <t>d</t>
    <phoneticPr fontId="1"/>
  </si>
  <si>
    <t>使用者</t>
    <rPh sb="0" eb="3">
      <t>シヨウシャ</t>
    </rPh>
    <phoneticPr fontId="1"/>
  </si>
  <si>
    <t>.</t>
    <phoneticPr fontId="1"/>
  </si>
  <si>
    <t>近接基礎(予備)</t>
    <phoneticPr fontId="1"/>
  </si>
  <si>
    <t>軍用</t>
    <rPh sb="0" eb="2">
      <t>グンヨウ</t>
    </rPh>
    <phoneticPr fontId="1"/>
  </si>
  <si>
    <t>AC</t>
  </si>
  <si>
    <t>クリーチャー１体</t>
    <rPh sb="7" eb="8">
      <t>タイ</t>
    </rPh>
    <phoneticPr fontId="1"/>
  </si>
  <si>
    <t>１D10</t>
    <phoneticPr fontId="1"/>
  </si>
  <si>
    <t>１D6</t>
    <phoneticPr fontId="1"/>
  </si>
  <si>
    <r>
      <rPr>
        <b/>
        <sz val="11"/>
        <color rgb="FFFF0000"/>
        <rFont val="ＭＳ Ｐゴシック"/>
        <family val="3"/>
        <charset val="128"/>
        <scheme val="minor"/>
      </rPr>
      <t>半減</t>
    </r>
    <r>
      <rPr>
        <sz val="11"/>
        <color theme="1"/>
        <rFont val="ＭＳ Ｐゴシック"/>
        <family val="2"/>
        <charset val="128"/>
        <scheme val="minor"/>
      </rPr>
      <t>ダメージ</t>
    </r>
    <rPh sb="0" eb="2">
      <t>ハンゲン</t>
    </rPh>
    <phoneticPr fontId="1"/>
  </si>
  <si>
    <t>クラス特徴</t>
    <rPh sb="3" eb="5">
      <t>トクチョウ</t>
    </rPh>
    <phoneticPr fontId="1"/>
  </si>
  <si>
    <t>ブレス･ウェポン</t>
    <phoneticPr fontId="1"/>
  </si>
  <si>
    <t>マイナー・アクション</t>
    <phoneticPr fontId="1"/>
  </si>
  <si>
    <t>効果</t>
    <rPh sb="0" eb="2">
      <t>コウカ</t>
    </rPh>
    <phoneticPr fontId="1"/>
  </si>
  <si>
    <t>Lv</t>
    <phoneticPr fontId="1"/>
  </si>
  <si>
    <t>ブレス･ウェポン</t>
    <phoneticPr fontId="1"/>
  </si>
  <si>
    <t>ブレス･ウェポン</t>
    <phoneticPr fontId="1"/>
  </si>
  <si>
    <t>Lv</t>
    <phoneticPr fontId="1"/>
  </si>
  <si>
    <t>Lv</t>
    <phoneticPr fontId="1"/>
  </si>
  <si>
    <t>命中</t>
    <rPh sb="0" eb="2">
      <t>メイチュウ</t>
    </rPh>
    <phoneticPr fontId="1"/>
  </si>
  <si>
    <t>ダメージ</t>
    <phoneticPr fontId="1"/>
  </si>
  <si>
    <t>効　　　　果</t>
    <rPh sb="0" eb="1">
      <t>コウ</t>
    </rPh>
    <rPh sb="5" eb="6">
      <t>ハテ</t>
    </rPh>
    <phoneticPr fontId="1"/>
  </si>
  <si>
    <t>名　　　称</t>
    <rPh sb="0" eb="1">
      <t>ナ</t>
    </rPh>
    <rPh sb="4" eb="5">
      <t>ショウ</t>
    </rPh>
    <phoneticPr fontId="1"/>
  </si>
  <si>
    <t>種族ﾊﾟﾜｰ</t>
    <rPh sb="0" eb="2">
      <t>シュゾク</t>
    </rPh>
    <phoneticPr fontId="1"/>
  </si>
  <si>
    <t>移動力</t>
    <rPh sb="0" eb="2">
      <t>イドウ</t>
    </rPh>
    <rPh sb="2" eb="3">
      <t>リョク</t>
    </rPh>
    <phoneticPr fontId="1"/>
  </si>
  <si>
    <t>重傷値</t>
    <rPh sb="0" eb="2">
      <t>ジュウショウ</t>
    </rPh>
    <rPh sb="2" eb="3">
      <t>チ</t>
    </rPh>
    <phoneticPr fontId="1"/>
  </si>
  <si>
    <t>回復力</t>
    <rPh sb="0" eb="3">
      <t>カイフクリョク</t>
    </rPh>
    <phoneticPr fontId="1"/>
  </si>
  <si>
    <t>イリューシア</t>
    <phoneticPr fontId="1"/>
  </si>
  <si>
    <t>シャーマン</t>
    <phoneticPr fontId="1"/>
  </si>
  <si>
    <t>ダガー</t>
    <phoneticPr fontId="1"/>
  </si>
  <si>
    <t>1ｄ4</t>
    <phoneticPr fontId="1"/>
  </si>
  <si>
    <t>ロングボウ</t>
    <phoneticPr fontId="1"/>
  </si>
  <si>
    <t>遠隔基礎</t>
    <rPh sb="0" eb="2">
      <t>エンカク</t>
    </rPh>
    <rPh sb="2" eb="4">
      <t>キソ</t>
    </rPh>
    <phoneticPr fontId="1"/>
  </si>
  <si>
    <t>20/40</t>
    <phoneticPr fontId="1"/>
  </si>
  <si>
    <t>気印</t>
    <rPh sb="0" eb="1">
      <t>キ</t>
    </rPh>
    <rPh sb="1" eb="2">
      <t>イン</t>
    </rPh>
    <phoneticPr fontId="1"/>
  </si>
  <si>
    <t>単純</t>
    <rPh sb="0" eb="2">
      <t>タンジュン</t>
    </rPh>
    <phoneticPr fontId="1"/>
  </si>
  <si>
    <t>パワー(判)</t>
  </si>
  <si>
    <t>パワー(判)</t>
    <rPh sb="4" eb="5">
      <t>ハン</t>
    </rPh>
    <phoneticPr fontId="1"/>
  </si>
  <si>
    <t>パワー</t>
    <phoneticPr fontId="1"/>
  </si>
  <si>
    <t>コール･スピリット･コンパニオン</t>
    <phoneticPr fontId="1"/>
  </si>
  <si>
    <t>シャーマン／汎用／　（ＰＨⅡ86）</t>
    <rPh sb="6" eb="8">
      <t>ハンヨウ</t>
    </rPh>
    <phoneticPr fontId="1"/>
  </si>
  <si>
    <t>[無限回]◆[原始]、［創造］</t>
    <rPh sb="1" eb="3">
      <t>ムゲン</t>
    </rPh>
    <rPh sb="3" eb="4">
      <t>カイ</t>
    </rPh>
    <rPh sb="7" eb="9">
      <t>ゲンシ</t>
    </rPh>
    <rPh sb="12" eb="14">
      <t>ソウゾウ</t>
    </rPh>
    <phoneticPr fontId="1"/>
  </si>
  <si>
    <t>必要条件</t>
    <rPh sb="0" eb="2">
      <t>ヒツヨウ</t>
    </rPh>
    <rPh sb="2" eb="4">
      <t>ジョウケン</t>
    </rPh>
    <phoneticPr fontId="1"/>
  </si>
  <si>
    <t>使用者の精霊の相棒が存在していてはならない。</t>
    <rPh sb="0" eb="3">
      <t>シヨウシャ</t>
    </rPh>
    <rPh sb="4" eb="6">
      <t>セイレイ</t>
    </rPh>
    <rPh sb="7" eb="9">
      <t>アイボウ</t>
    </rPh>
    <rPh sb="10" eb="12">
      <t>ソンザイ</t>
    </rPh>
    <phoneticPr fontId="1"/>
  </si>
  <si>
    <t>もしも１回の近接攻撃、あるいは遠隔攻撃がこの精霊に(10+Lv1/2)以上のダメージを与えたなら、</t>
    <rPh sb="4" eb="5">
      <t>カイ</t>
    </rPh>
    <rPh sb="6" eb="8">
      <t>キンセツ</t>
    </rPh>
    <rPh sb="8" eb="10">
      <t>コウゲキ</t>
    </rPh>
    <rPh sb="15" eb="17">
      <t>エンカク</t>
    </rPh>
    <rPh sb="17" eb="19">
      <t>コウゲキ</t>
    </rPh>
    <rPh sb="22" eb="24">
      <t>セイレイ</t>
    </rPh>
    <rPh sb="35" eb="37">
      <t>イジョウ</t>
    </rPh>
    <rPh sb="43" eb="44">
      <t>アタ</t>
    </rPh>
    <phoneticPr fontId="1"/>
  </si>
  <si>
    <t>精霊は消え失せ、使用者は（５＋Lv1/2）のダメージを受ける。</t>
    <rPh sb="0" eb="2">
      <t>セイレイ</t>
    </rPh>
    <rPh sb="3" eb="4">
      <t>キ</t>
    </rPh>
    <rPh sb="5" eb="6">
      <t>ウ</t>
    </rPh>
    <rPh sb="8" eb="11">
      <t>シヨウシャ</t>
    </rPh>
    <rPh sb="27" eb="28">
      <t>ウ</t>
    </rPh>
    <phoneticPr fontId="1"/>
  </si>
  <si>
    <t>それ以外では、精霊はその攻撃の作用を受けない。</t>
    <rPh sb="2" eb="4">
      <t>イガイ</t>
    </rPh>
    <rPh sb="7" eb="9">
      <t>セイレイ</t>
    </rPh>
    <rPh sb="12" eb="14">
      <t>コウゲキ</t>
    </rPh>
    <rPh sb="15" eb="17">
      <t>サヨウ</t>
    </rPh>
    <rPh sb="18" eb="19">
      <t>ウ</t>
    </rPh>
    <phoneticPr fontId="1"/>
  </si>
  <si>
    <t>消滅時ダメージ</t>
    <rPh sb="0" eb="2">
      <t>ショウメツ</t>
    </rPh>
    <rPh sb="2" eb="3">
      <t>ジ</t>
    </rPh>
    <phoneticPr fontId="1"/>
  </si>
  <si>
    <t>スピーク・ウィズ・スピリッツ</t>
    <phoneticPr fontId="1"/>
  </si>
  <si>
    <t>シャーマン／クラス特徴／　（ＰＨⅡ86）</t>
    <rPh sb="9" eb="11">
      <t>トクチョウ</t>
    </rPh>
    <phoneticPr fontId="1"/>
  </si>
  <si>
    <t>[遭遇毎]◆[原始]</t>
    <rPh sb="1" eb="3">
      <t>ソウグウ</t>
    </rPh>
    <rPh sb="3" eb="4">
      <t>マイ</t>
    </rPh>
    <phoneticPr fontId="1"/>
  </si>
  <si>
    <t>使用者</t>
    <rPh sb="0" eb="3">
      <t>シヨウシャ</t>
    </rPh>
    <phoneticPr fontId="1"/>
  </si>
  <si>
    <t>このターンの間、使用者は次に自分が行う１回の技能判定に、</t>
    <rPh sb="6" eb="7">
      <t>アイダ</t>
    </rPh>
    <rPh sb="8" eb="11">
      <t>シヨウシャ</t>
    </rPh>
    <rPh sb="12" eb="13">
      <t>ツギ</t>
    </rPh>
    <rPh sb="14" eb="16">
      <t>ジブン</t>
    </rPh>
    <rPh sb="17" eb="18">
      <t>オコナ</t>
    </rPh>
    <rPh sb="20" eb="21">
      <t>カイ</t>
    </rPh>
    <rPh sb="22" eb="24">
      <t>ギノウ</t>
    </rPh>
    <rPh sb="24" eb="26">
      <t>ハンテイ</t>
    </rPh>
    <phoneticPr fontId="1"/>
  </si>
  <si>
    <t>自分の【判】に等しいボーナスを得る</t>
    <rPh sb="0" eb="2">
      <t>ジブン</t>
    </rPh>
    <rPh sb="4" eb="5">
      <t>ハン</t>
    </rPh>
    <rPh sb="7" eb="8">
      <t>ヒト</t>
    </rPh>
    <rPh sb="15" eb="16">
      <t>エ</t>
    </rPh>
    <phoneticPr fontId="1"/>
  </si>
  <si>
    <t>シャーマン／クラス特徴／　（ＰＨⅡ87）</t>
    <rPh sb="9" eb="11">
      <t>トクチョウ</t>
    </rPh>
    <phoneticPr fontId="1"/>
  </si>
  <si>
    <t>[遭遇毎](特殊)◆[回復]、[原始]</t>
    <rPh sb="1" eb="3">
      <t>ソウグウ</t>
    </rPh>
    <rPh sb="3" eb="4">
      <t>マイ</t>
    </rPh>
    <rPh sb="6" eb="8">
      <t>トクシュ</t>
    </rPh>
    <rPh sb="11" eb="13">
      <t>カイフク</t>
    </rPh>
    <phoneticPr fontId="1"/>
  </si>
  <si>
    <t>使用者または範囲内の味方１人</t>
    <rPh sb="0" eb="3">
      <t>シヨウシャ</t>
    </rPh>
    <rPh sb="6" eb="9">
      <t>ハンイナイ</t>
    </rPh>
    <rPh sb="10" eb="12">
      <t>ミカタ</t>
    </rPh>
    <rPh sb="12" eb="14">
      <t>ヒトリ</t>
    </rPh>
    <phoneticPr fontId="1"/>
  </si>
  <si>
    <t>目標は１回分の回復力を消費する事ができる。</t>
    <rPh sb="0" eb="2">
      <t>モクヒョウ</t>
    </rPh>
    <rPh sb="4" eb="6">
      <t>カイブン</t>
    </rPh>
    <rPh sb="7" eb="10">
      <t>カイフクリョク</t>
    </rPh>
    <rPh sb="11" eb="13">
      <t>ショウヒ</t>
    </rPh>
    <rPh sb="15" eb="16">
      <t>コト</t>
    </rPh>
    <phoneticPr fontId="1"/>
  </si>
  <si>
    <t>1ｄ６のHPを回復する</t>
    <rPh sb="7" eb="9">
      <t>カイフク</t>
    </rPh>
    <phoneticPr fontId="1"/>
  </si>
  <si>
    <t>特殊</t>
    <rPh sb="0" eb="2">
      <t>トクシュ</t>
    </rPh>
    <phoneticPr fontId="1"/>
  </si>
  <si>
    <t>Lv16で、このパワーは１回の遭遇に３回使用できるようになるが、</t>
    <rPh sb="13" eb="14">
      <t>カイ</t>
    </rPh>
    <rPh sb="15" eb="17">
      <t>ソウグウ</t>
    </rPh>
    <rPh sb="19" eb="20">
      <t>カイ</t>
    </rPh>
    <rPh sb="20" eb="22">
      <t>シヨウ</t>
    </rPh>
    <phoneticPr fontId="1"/>
  </si>
  <si>
    <t>このパワーは１回の遭遇につき２回使用できるが、１Rには１回しか使用できない。</t>
    <rPh sb="7" eb="8">
      <t>カイ</t>
    </rPh>
    <rPh sb="9" eb="11">
      <t>ソウグウ</t>
    </rPh>
    <rPh sb="15" eb="16">
      <t>カイ</t>
    </rPh>
    <rPh sb="16" eb="18">
      <t>シヨウ</t>
    </rPh>
    <rPh sb="28" eb="29">
      <t>カイ</t>
    </rPh>
    <rPh sb="31" eb="33">
      <t>シヨウ</t>
    </rPh>
    <phoneticPr fontId="1"/>
  </si>
  <si>
    <t>　　君がヒーリング･スピリットを使用した時、君の精霊の相棒に隣接している味方全員は</t>
    <rPh sb="2" eb="3">
      <t>キミ</t>
    </rPh>
    <rPh sb="16" eb="18">
      <t>シヨウ</t>
    </rPh>
    <rPh sb="20" eb="21">
      <t>トキ</t>
    </rPh>
    <rPh sb="22" eb="23">
      <t>キミ</t>
    </rPh>
    <rPh sb="24" eb="26">
      <t>セイレイ</t>
    </rPh>
    <rPh sb="27" eb="29">
      <t>アイボウ</t>
    </rPh>
    <rPh sb="30" eb="32">
      <t>リンセツ</t>
    </rPh>
    <rPh sb="36" eb="38">
      <t>ミカタ</t>
    </rPh>
    <rPh sb="38" eb="40">
      <t>ゼンイン</t>
    </rPh>
    <phoneticPr fontId="1"/>
  </si>
  <si>
    <t>スピリッツ・プレイ</t>
    <phoneticPr fontId="1"/>
  </si>
  <si>
    <t>シャーマン／汎用／　（原37）</t>
    <rPh sb="6" eb="8">
      <t>ハンヨウ</t>
    </rPh>
    <rPh sb="11" eb="12">
      <t>ゲン</t>
    </rPh>
    <phoneticPr fontId="1"/>
  </si>
  <si>
    <t>[無限回]◆[原始]、［精霊］</t>
    <rPh sb="1" eb="3">
      <t>ムゲン</t>
    </rPh>
    <rPh sb="3" eb="4">
      <t>カイ</t>
    </rPh>
    <rPh sb="7" eb="9">
      <t>ゲンシ</t>
    </rPh>
    <rPh sb="12" eb="14">
      <t>セイレイ</t>
    </rPh>
    <phoneticPr fontId="1"/>
  </si>
  <si>
    <t>機会アクション</t>
    <rPh sb="0" eb="2">
      <t>キカイ</t>
    </rPh>
    <phoneticPr fontId="1"/>
  </si>
  <si>
    <t>精霊</t>
    <rPh sb="0" eb="2">
      <t>セイレイ</t>
    </rPh>
    <phoneticPr fontId="1"/>
  </si>
  <si>
    <t>トリガーを発生させた敵</t>
    <rPh sb="5" eb="7">
      <t>ハッセイ</t>
    </rPh>
    <rPh sb="10" eb="11">
      <t>テキ</t>
    </rPh>
    <phoneticPr fontId="1"/>
  </si>
  <si>
    <t>トリガー</t>
    <phoneticPr fontId="1"/>
  </si>
  <si>
    <t>　使用者は自分の精霊の相棒を、爆発の範囲内の何物にも占められていないマスへと創造する。</t>
    <rPh sb="1" eb="4">
      <t>シヨウシャ</t>
    </rPh>
    <rPh sb="5" eb="7">
      <t>ジブン</t>
    </rPh>
    <rPh sb="8" eb="10">
      <t>セイレイ</t>
    </rPh>
    <rPh sb="11" eb="13">
      <t>アイボウ</t>
    </rPh>
    <rPh sb="15" eb="17">
      <t>バクハツ</t>
    </rPh>
    <rPh sb="18" eb="21">
      <t>ハンイナイ</t>
    </rPh>
    <rPh sb="22" eb="24">
      <t>ナニモノ</t>
    </rPh>
    <rPh sb="26" eb="27">
      <t>シ</t>
    </rPh>
    <rPh sb="38" eb="40">
      <t>ソウゾウ</t>
    </rPh>
    <phoneticPr fontId="1"/>
  </si>
  <si>
    <r>
      <t>　　君が追加のアクションを行うために</t>
    </r>
    <r>
      <rPr>
        <b/>
        <sz val="11"/>
        <color rgb="FFFF0000"/>
        <rFont val="ＭＳ Ｐゴシック"/>
        <family val="3"/>
        <charset val="128"/>
        <scheme val="minor"/>
      </rPr>
      <t>APを消費した際</t>
    </r>
    <r>
      <rPr>
        <sz val="11"/>
        <color theme="1"/>
        <rFont val="ＭＳ Ｐゴシック"/>
        <family val="2"/>
        <charset val="128"/>
        <scheme val="minor"/>
      </rPr>
      <t>、君はFAとしてコール･スピリット･コンパニオンの</t>
    </r>
    <rPh sb="2" eb="3">
      <t>キミ</t>
    </rPh>
    <rPh sb="4" eb="6">
      <t>ツイカ</t>
    </rPh>
    <rPh sb="13" eb="14">
      <t>オコナ</t>
    </rPh>
    <rPh sb="21" eb="23">
      <t>ショウヒ</t>
    </rPh>
    <rPh sb="25" eb="26">
      <t>サイ</t>
    </rPh>
    <rPh sb="27" eb="28">
      <t>キミ</t>
    </rPh>
    <phoneticPr fontId="1"/>
  </si>
  <si>
    <t>※：射撃導く鷲（原53）</t>
    <rPh sb="2" eb="4">
      <t>シャゲキ</t>
    </rPh>
    <rPh sb="4" eb="5">
      <t>ミチビ</t>
    </rPh>
    <rPh sb="6" eb="7">
      <t>ワシ</t>
    </rPh>
    <rPh sb="8" eb="9">
      <t>ゲン</t>
    </rPh>
    <phoneticPr fontId="1"/>
  </si>
  <si>
    <t>　　マスにする事ができる。</t>
    <rPh sb="7" eb="8">
      <t>コト</t>
    </rPh>
    <phoneticPr fontId="1"/>
  </si>
  <si>
    <r>
      <t>　　君は、</t>
    </r>
    <r>
      <rPr>
        <b/>
        <sz val="11"/>
        <color rgb="FFFF0000"/>
        <rFont val="ＭＳ Ｐゴシック"/>
        <family val="3"/>
        <charset val="128"/>
        <scheme val="minor"/>
      </rPr>
      <t>遠隔</t>
    </r>
    <r>
      <rPr>
        <sz val="11"/>
        <rFont val="ＭＳ Ｐゴシック"/>
        <family val="3"/>
        <charset val="128"/>
        <scheme val="minor"/>
      </rPr>
      <t>攻撃</t>
    </r>
    <r>
      <rPr>
        <sz val="11"/>
        <color theme="1"/>
        <rFont val="ＭＳ Ｐゴシック"/>
        <family val="2"/>
        <charset val="128"/>
        <scheme val="minor"/>
      </rPr>
      <t>または</t>
    </r>
    <r>
      <rPr>
        <b/>
        <sz val="11"/>
        <color rgb="FFFF0000"/>
        <rFont val="ＭＳ Ｐゴシック"/>
        <family val="3"/>
        <charset val="128"/>
        <scheme val="minor"/>
      </rPr>
      <t>遠隔範囲</t>
    </r>
    <r>
      <rPr>
        <sz val="11"/>
        <color theme="1"/>
        <rFont val="ＭＳ Ｐゴシック"/>
        <family val="2"/>
        <charset val="128"/>
        <scheme val="minor"/>
      </rPr>
      <t>攻撃を行う際、君の精霊の相棒のいるマスを</t>
    </r>
    <r>
      <rPr>
        <b/>
        <sz val="11"/>
        <color rgb="FFFF0000"/>
        <rFont val="ＭＳ Ｐゴシック"/>
        <family val="3"/>
        <charset val="128"/>
        <scheme val="minor"/>
      </rPr>
      <t>視線と効果線の起点</t>
    </r>
    <rPh sb="2" eb="3">
      <t>キミ</t>
    </rPh>
    <rPh sb="5" eb="7">
      <t>エンカク</t>
    </rPh>
    <rPh sb="7" eb="9">
      <t>コウゲキ</t>
    </rPh>
    <rPh sb="12" eb="14">
      <t>エンカク</t>
    </rPh>
    <rPh sb="14" eb="16">
      <t>ハンイ</t>
    </rPh>
    <rPh sb="16" eb="18">
      <t>コウゲキ</t>
    </rPh>
    <rPh sb="19" eb="20">
      <t>オコナ</t>
    </rPh>
    <rPh sb="21" eb="22">
      <t>サイ</t>
    </rPh>
    <rPh sb="23" eb="24">
      <t>キミ</t>
    </rPh>
    <rPh sb="25" eb="27">
      <t>セイレイ</t>
    </rPh>
    <rPh sb="28" eb="30">
      <t>アイボウ</t>
    </rPh>
    <rPh sb="36" eb="38">
      <t>シセン</t>
    </rPh>
    <rPh sb="39" eb="41">
      <t>コウカ</t>
    </rPh>
    <rPh sb="41" eb="42">
      <t>セン</t>
    </rPh>
    <rPh sb="43" eb="45">
      <t>キテン</t>
    </rPh>
    <phoneticPr fontId="1"/>
  </si>
  <si>
    <t>※：精霊の恵み（原37）</t>
    <rPh sb="2" eb="4">
      <t>セイレイ</t>
    </rPh>
    <rPh sb="5" eb="6">
      <t>メグ</t>
    </rPh>
    <phoneticPr fontId="1"/>
  </si>
  <si>
    <r>
      <t>使用者の精霊の相棒から</t>
    </r>
    <r>
      <rPr>
        <b/>
        <sz val="11"/>
        <color rgb="FFFF0000"/>
        <rFont val="ＭＳ Ｐゴシック"/>
        <family val="3"/>
        <charset val="128"/>
        <scheme val="minor"/>
      </rPr>
      <t>１０マス以内にいる味方</t>
    </r>
    <r>
      <rPr>
        <sz val="11"/>
        <color theme="1"/>
        <rFont val="ＭＳ Ｐゴシック"/>
        <family val="2"/>
        <charset val="128"/>
        <scheme val="minor"/>
      </rPr>
      <t>１人は目標に対し</t>
    </r>
    <rPh sb="0" eb="3">
      <t>シヨウシャ</t>
    </rPh>
    <rPh sb="4" eb="6">
      <t>セイレイ</t>
    </rPh>
    <rPh sb="7" eb="9">
      <t>アイボウ</t>
    </rPh>
    <rPh sb="15" eb="17">
      <t>イナイ</t>
    </rPh>
    <rPh sb="20" eb="22">
      <t>ミカタ</t>
    </rPh>
    <rPh sb="22" eb="24">
      <t>ヒトリ</t>
    </rPh>
    <rPh sb="25" eb="27">
      <t>モクヒョウ</t>
    </rPh>
    <rPh sb="28" eb="29">
      <t>タイ</t>
    </rPh>
    <phoneticPr fontId="1"/>
  </si>
  <si>
    <r>
      <t>その味方はこの攻撃において</t>
    </r>
    <r>
      <rPr>
        <b/>
        <sz val="11"/>
        <color rgb="FFFF0000"/>
        <rFont val="ＭＳ Ｐゴシック"/>
        <family val="3"/>
        <charset val="128"/>
        <scheme val="minor"/>
      </rPr>
      <t>戦術的優位</t>
    </r>
    <r>
      <rPr>
        <sz val="11"/>
        <color theme="1"/>
        <rFont val="ＭＳ Ｐゴシック"/>
        <family val="3"/>
        <charset val="128"/>
        <scheme val="minor"/>
      </rPr>
      <t>を得る。</t>
    </r>
    <rPh sb="2" eb="4">
      <t>ミカタ</t>
    </rPh>
    <rPh sb="7" eb="9">
      <t>コウゲキ</t>
    </rPh>
    <rPh sb="13" eb="16">
      <t>センジュツテキ</t>
    </rPh>
    <rPh sb="16" eb="18">
      <t>ユウイ</t>
    </rPh>
    <rPh sb="19" eb="20">
      <t>エ</t>
    </rPh>
    <phoneticPr fontId="1"/>
  </si>
  <si>
    <t>※：活力与える精霊（原137）</t>
    <rPh sb="10" eb="11">
      <t>ゲン</t>
    </rPh>
    <phoneticPr fontId="1"/>
  </si>
  <si>
    <t>※：生気みなぎる精霊(原140)</t>
    <rPh sb="11" eb="12">
      <t>ゲン</t>
    </rPh>
    <phoneticPr fontId="1"/>
  </si>
  <si>
    <t>エルヴン･アキュラシィ</t>
    <phoneticPr fontId="1"/>
  </si>
  <si>
    <t>エルフ／種族パワー／　（ＰＨB36）</t>
    <rPh sb="4" eb="6">
      <t>シュゾク</t>
    </rPh>
    <phoneticPr fontId="1"/>
  </si>
  <si>
    <t>[遭遇毎]</t>
    <rPh sb="1" eb="3">
      <t>ソウグウ</t>
    </rPh>
    <rPh sb="3" eb="4">
      <t>マイ</t>
    </rPh>
    <phoneticPr fontId="1"/>
  </si>
  <si>
    <t>フリー・アクション</t>
    <phoneticPr fontId="1"/>
  </si>
  <si>
    <t>ファスト･ハンズ</t>
    <phoneticPr fontId="1"/>
  </si>
  <si>
    <t>サドン･レストレーション</t>
    <phoneticPr fontId="1"/>
  </si>
  <si>
    <t>ハンティング･イーグル</t>
    <phoneticPr fontId="1"/>
  </si>
  <si>
    <t>無限回</t>
    <phoneticPr fontId="1"/>
  </si>
  <si>
    <t>盗賊／汎用／２　（PHⅢ173）</t>
    <rPh sb="0" eb="2">
      <t>トウゾク</t>
    </rPh>
    <rPh sb="3" eb="5">
      <t>ハンヨウ</t>
    </rPh>
    <phoneticPr fontId="1"/>
  </si>
  <si>
    <t>[無限回]</t>
    <rPh sb="1" eb="3">
      <t>ムゲン</t>
    </rPh>
    <rPh sb="3" eb="4">
      <t>カイ</t>
    </rPh>
    <phoneticPr fontId="1"/>
  </si>
  <si>
    <t>フリー・アクション(特殊)</t>
    <rPh sb="10" eb="12">
      <t>トクシュ</t>
    </rPh>
    <phoneticPr fontId="1"/>
  </si>
  <si>
    <t>使用者は１つの武器を抜くか、しまう。</t>
    <rPh sb="0" eb="3">
      <t>シヨウシャ</t>
    </rPh>
    <rPh sb="7" eb="9">
      <t>ブキ</t>
    </rPh>
    <rPh sb="10" eb="11">
      <t>ヌ</t>
    </rPh>
    <phoneticPr fontId="1"/>
  </si>
  <si>
    <t>または、自分の接敵面にないし隣接するマスにある１つのアイテムを拾う。</t>
    <rPh sb="4" eb="6">
      <t>ジブン</t>
    </rPh>
    <rPh sb="7" eb="9">
      <t>セッテキ</t>
    </rPh>
    <rPh sb="9" eb="10">
      <t>メン</t>
    </rPh>
    <rPh sb="14" eb="16">
      <t>リンセツ</t>
    </rPh>
    <rPh sb="31" eb="32">
      <t>ヒロ</t>
    </rPh>
    <phoneticPr fontId="1"/>
  </si>
  <si>
    <t>または、１つのアイテムを取り出すか、しまう。</t>
    <rPh sb="12" eb="13">
      <t>ト</t>
    </rPh>
    <rPh sb="14" eb="15">
      <t>ダ</t>
    </rPh>
    <phoneticPr fontId="1"/>
  </si>
  <si>
    <t>遭遇毎</t>
    <phoneticPr fontId="1"/>
  </si>
  <si>
    <t>[遭遇毎]◆[原始]</t>
    <rPh sb="1" eb="3">
      <t>ソウグウ</t>
    </rPh>
    <phoneticPr fontId="1"/>
  </si>
  <si>
    <t>各目標は１回のSTを行う。</t>
    <rPh sb="0" eb="1">
      <t>カク</t>
    </rPh>
    <rPh sb="1" eb="3">
      <t>モクヒョウ</t>
    </rPh>
    <rPh sb="5" eb="6">
      <t>カイ</t>
    </rPh>
    <rPh sb="10" eb="11">
      <t>オコナ</t>
    </rPh>
    <phoneticPr fontId="1"/>
  </si>
  <si>
    <t>シャーマン／汎用／１０　（ＰＨⅡ92）</t>
    <rPh sb="6" eb="8">
      <t>ハンヨウ</t>
    </rPh>
    <phoneticPr fontId="1"/>
  </si>
  <si>
    <r>
      <t>使用者は目標を</t>
    </r>
    <r>
      <rPr>
        <b/>
        <sz val="11"/>
        <color rgb="FFFF0000"/>
        <rFont val="ＭＳ Ｐゴシック"/>
        <family val="3"/>
        <charset val="128"/>
        <scheme val="minor"/>
      </rPr>
      <t>３マス横滑り</t>
    </r>
    <r>
      <rPr>
        <sz val="11"/>
        <color theme="1"/>
        <rFont val="ＭＳ Ｐゴシック"/>
        <family val="2"/>
        <charset val="128"/>
        <scheme val="minor"/>
      </rPr>
      <t>させる。</t>
    </r>
    <rPh sb="0" eb="3">
      <t>シヨウシャ</t>
    </rPh>
    <rPh sb="4" eb="6">
      <t>モクヒョウ</t>
    </rPh>
    <rPh sb="10" eb="12">
      <t>ヨコスベ</t>
    </rPh>
    <phoneticPr fontId="1"/>
  </si>
  <si>
    <t>キーン・イーグル／汎用／１２　（原53）</t>
    <rPh sb="9" eb="11">
      <t>ハンヨウ</t>
    </rPh>
    <rPh sb="16" eb="17">
      <t>ゲン</t>
    </rPh>
    <phoneticPr fontId="1"/>
  </si>
  <si>
    <t>[一日毎]◆[原始]、［精霊］</t>
    <rPh sb="12" eb="14">
      <t>セイレイ</t>
    </rPh>
    <phoneticPr fontId="1"/>
  </si>
  <si>
    <t>即応・割込</t>
    <rPh sb="0" eb="2">
      <t>ソクオウ</t>
    </rPh>
    <rPh sb="3" eb="5">
      <t>ワリコ</t>
    </rPh>
    <phoneticPr fontId="1"/>
  </si>
  <si>
    <t>トリガー</t>
    <phoneticPr fontId="1"/>
  </si>
  <si>
    <r>
      <t>使用者は精霊の相棒を、その味方の</t>
    </r>
    <r>
      <rPr>
        <b/>
        <sz val="11"/>
        <color rgb="FF00B050"/>
        <rFont val="ＭＳ Ｐゴシック"/>
        <family val="3"/>
        <charset val="128"/>
        <scheme val="minor"/>
      </rPr>
      <t>攻撃目標に隣接するマスまで移動</t>
    </r>
    <r>
      <rPr>
        <sz val="11"/>
        <rFont val="ＭＳ Ｐゴシック"/>
        <family val="3"/>
        <charset val="128"/>
        <scheme val="minor"/>
      </rPr>
      <t>させる。</t>
    </r>
    <rPh sb="0" eb="3">
      <t>シヨウシャ</t>
    </rPh>
    <rPh sb="4" eb="6">
      <t>セイレイ</t>
    </rPh>
    <rPh sb="7" eb="9">
      <t>アイボウ</t>
    </rPh>
    <rPh sb="13" eb="15">
      <t>ミカタ</t>
    </rPh>
    <rPh sb="16" eb="18">
      <t>コウゲキ</t>
    </rPh>
    <rPh sb="18" eb="20">
      <t>モクヒョウ</t>
    </rPh>
    <rPh sb="21" eb="23">
      <t>リンセツ</t>
    </rPh>
    <rPh sb="29" eb="31">
      <t>イドウ</t>
    </rPh>
    <phoneticPr fontId="1"/>
  </si>
  <si>
    <r>
      <t>対する</t>
    </r>
    <r>
      <rPr>
        <b/>
        <sz val="11"/>
        <color rgb="FFFF0000"/>
        <rFont val="ＭＳ Ｐゴシック"/>
        <family val="3"/>
        <charset val="128"/>
        <scheme val="minor"/>
      </rPr>
      <t>攻撃ロールに＋２</t>
    </r>
    <r>
      <rPr>
        <sz val="11"/>
        <color theme="1"/>
        <rFont val="ＭＳ Ｐゴシック"/>
        <family val="3"/>
        <charset val="128"/>
        <scheme val="minor"/>
      </rPr>
      <t>のPBを得る。</t>
    </r>
    <rPh sb="0" eb="1">
      <t>タイ</t>
    </rPh>
    <rPh sb="3" eb="5">
      <t>コウゲキ</t>
    </rPh>
    <rPh sb="15" eb="16">
      <t>エ</t>
    </rPh>
    <phoneticPr fontId="1"/>
  </si>
  <si>
    <r>
      <t>トリガーを発生させた味方は、使用者の</t>
    </r>
    <r>
      <rPr>
        <b/>
        <sz val="11"/>
        <color rgb="FFFF0000"/>
        <rFont val="ＭＳ Ｐゴシック"/>
        <family val="3"/>
        <charset val="128"/>
        <scheme val="minor"/>
      </rPr>
      <t>精霊の相棒に隣接する目標すべて</t>
    </r>
    <r>
      <rPr>
        <sz val="11"/>
        <rFont val="ＭＳ Ｐゴシック"/>
        <family val="3"/>
        <charset val="128"/>
        <scheme val="minor"/>
      </rPr>
      <t>に</t>
    </r>
    <rPh sb="5" eb="7">
      <t>ハッセイ</t>
    </rPh>
    <rPh sb="10" eb="12">
      <t>ミカタ</t>
    </rPh>
    <rPh sb="14" eb="17">
      <t>シヨウシャ</t>
    </rPh>
    <rPh sb="18" eb="20">
      <t>セイレイ</t>
    </rPh>
    <rPh sb="21" eb="23">
      <t>アイボウ</t>
    </rPh>
    <rPh sb="24" eb="26">
      <t>リンセツ</t>
    </rPh>
    <rPh sb="28" eb="30">
      <t>モクヒョウ</t>
    </rPh>
    <phoneticPr fontId="1"/>
  </si>
  <si>
    <t>シャーマン／汎用／６　（PHⅡ90）</t>
    <rPh sb="6" eb="8">
      <t>ハンヨウ</t>
    </rPh>
    <phoneticPr fontId="1"/>
  </si>
  <si>
    <t>クローズ･オヴ･ジ･イーグル</t>
    <phoneticPr fontId="1"/>
  </si>
  <si>
    <t>スピリット･オヴ･ザ･テンペスト</t>
    <phoneticPr fontId="1"/>
  </si>
  <si>
    <t>効果</t>
    <rPh sb="0" eb="2">
      <t>コウカ</t>
    </rPh>
    <phoneticPr fontId="1"/>
  </si>
  <si>
    <t>[無限回]◆[原始]、[精霊]</t>
    <rPh sb="12" eb="14">
      <t>セイレイ</t>
    </rPh>
    <phoneticPr fontId="1"/>
  </si>
  <si>
    <t>　　使用者がこの矢弾を用いて敵1体に攻撃をヒットさせた場合、その敵が創造した創造物あるいは</t>
    <rPh sb="2" eb="5">
      <t>シヨウシャ</t>
    </rPh>
    <rPh sb="8" eb="9">
      <t>ヤ</t>
    </rPh>
    <rPh sb="9" eb="10">
      <t>タマ</t>
    </rPh>
    <rPh sb="11" eb="12">
      <t>モチ</t>
    </rPh>
    <rPh sb="14" eb="15">
      <t>テキ</t>
    </rPh>
    <rPh sb="16" eb="17">
      <t>カラダ</t>
    </rPh>
    <rPh sb="18" eb="20">
      <t>コウゲキ</t>
    </rPh>
    <rPh sb="27" eb="29">
      <t>バアイ</t>
    </rPh>
    <rPh sb="32" eb="33">
      <t>テキ</t>
    </rPh>
    <rPh sb="34" eb="36">
      <t>ソウゾウ</t>
    </rPh>
    <rPh sb="38" eb="40">
      <t>ソウゾウ</t>
    </rPh>
    <rPh sb="40" eb="41">
      <t>ブツ</t>
    </rPh>
    <phoneticPr fontId="1"/>
  </si>
  <si>
    <t>　　区域を終了させることができる。</t>
    <rPh sb="2" eb="4">
      <t>クイキ</t>
    </rPh>
    <rPh sb="5" eb="7">
      <t>シュウリョウ</t>
    </rPh>
    <phoneticPr fontId="1"/>
  </si>
  <si>
    <t>シャーマン／攻撃／１　（原38）</t>
    <rPh sb="12" eb="13">
      <t>ゲン</t>
    </rPh>
    <phoneticPr fontId="1"/>
  </si>
  <si>
    <t>[無限回]◆[原始]、[装具]、[雷鳴]</t>
    <rPh sb="12" eb="14">
      <t>ソウグ</t>
    </rPh>
    <rPh sb="17" eb="19">
      <t>ライメイ</t>
    </rPh>
    <phoneticPr fontId="1"/>
  </si>
  <si>
    <t>【判断力】対"頑健"</t>
    <rPh sb="1" eb="4">
      <t>ハンダンリョク</t>
    </rPh>
    <rPh sb="7" eb="9">
      <t>ガンケン</t>
    </rPh>
    <phoneticPr fontId="1"/>
  </si>
  <si>
    <t>(1d8+【判断力】修正値)の[雷鳴]ダメージ(Lv21:2d8)</t>
    <rPh sb="6" eb="9">
      <t>ハンダンリョク</t>
    </rPh>
    <rPh sb="16" eb="18">
      <t>ライメイ</t>
    </rPh>
    <phoneticPr fontId="1"/>
  </si>
  <si>
    <t>ガーディアン･イーグル･フロック</t>
    <phoneticPr fontId="1"/>
  </si>
  <si>
    <t>ウィングド･スピリット･ストライク</t>
    <phoneticPr fontId="1"/>
  </si>
  <si>
    <t>スピリット･オヴ･ザ･ホークス･ウィンド</t>
    <phoneticPr fontId="1"/>
  </si>
  <si>
    <t>センタード･フラリー･オヴ･ブロウズ</t>
    <phoneticPr fontId="1"/>
  </si>
  <si>
    <t>モンク／クラス特徴／　（ＰＨⅢ100）</t>
    <rPh sb="7" eb="9">
      <t>トクチョウ</t>
    </rPh>
    <phoneticPr fontId="1"/>
  </si>
  <si>
    <t>[無限回]◆[サイオニック]</t>
    <rPh sb="1" eb="3">
      <t>ムゲン</t>
    </rPh>
    <rPh sb="3" eb="4">
      <t>カイ</t>
    </rPh>
    <phoneticPr fontId="1"/>
  </si>
  <si>
    <t>目標は(２＋【判】)のダメージを受ける。</t>
    <rPh sb="0" eb="2">
      <t>モクヒョウ</t>
    </rPh>
    <rPh sb="7" eb="8">
      <t>ハン</t>
    </rPh>
    <rPh sb="16" eb="17">
      <t>ウ</t>
    </rPh>
    <phoneticPr fontId="1"/>
  </si>
  <si>
    <t>その目標がトリガーとなった攻撃の目標でないのならば、</t>
    <rPh sb="2" eb="4">
      <t>モクヒョウ</t>
    </rPh>
    <rPh sb="13" eb="15">
      <t>コウゲキ</t>
    </rPh>
    <rPh sb="16" eb="18">
      <t>モクヒョウ</t>
    </rPh>
    <phoneticPr fontId="1"/>
  </si>
  <si>
    <t>任意の方向へ１マス横滑りさせる事ができる。</t>
    <rPh sb="15" eb="16">
      <t>コト</t>
    </rPh>
    <phoneticPr fontId="1"/>
  </si>
  <si>
    <t>そして使用者は目標を使用者自身に隣接したマスに１マス横滑りさせる。</t>
    <rPh sb="3" eb="6">
      <t>シヨウシャ</t>
    </rPh>
    <rPh sb="7" eb="9">
      <t>モクヒョウ</t>
    </rPh>
    <rPh sb="10" eb="13">
      <t>シヨウシャ</t>
    </rPh>
    <rPh sb="13" eb="15">
      <t>ジシン</t>
    </rPh>
    <rPh sb="16" eb="18">
      <t>リンセツ</t>
    </rPh>
    <rPh sb="26" eb="27">
      <t>ヨコ</t>
    </rPh>
    <rPh sb="27" eb="28">
      <t>スベ</t>
    </rPh>
    <phoneticPr fontId="1"/>
  </si>
  <si>
    <t>※：ハンティング･パンサー･キ･フォーカス+2 Lv7（サ153）</t>
    <phoneticPr fontId="1"/>
  </si>
  <si>
    <t>シャーマン／攻撃／１　（原38）</t>
    <rPh sb="6" eb="8">
      <t>コウゲキ</t>
    </rPh>
    <rPh sb="12" eb="13">
      <t>ゲン</t>
    </rPh>
    <phoneticPr fontId="1"/>
  </si>
  <si>
    <t>[遭遇毎]◆[原始]、[精霊]、[装具]、[電撃]</t>
    <rPh sb="1" eb="3">
      <t>ソウグウ</t>
    </rPh>
    <rPh sb="3" eb="4">
      <t>マイ</t>
    </rPh>
    <rPh sb="12" eb="14">
      <t>セイレイ</t>
    </rPh>
    <rPh sb="22" eb="24">
      <t>デンゲキ</t>
    </rPh>
    <phoneticPr fontId="1"/>
  </si>
  <si>
    <t>【判断力】対"反応"</t>
    <rPh sb="1" eb="4">
      <t>ハンダンリョク</t>
    </rPh>
    <rPh sb="7" eb="9">
      <t>ハンノウ</t>
    </rPh>
    <phoneticPr fontId="1"/>
  </si>
  <si>
    <t>ヒット</t>
    <phoneticPr fontId="1"/>
  </si>
  <si>
    <t>(1d8+【判断力】修正値)の[電撃]ダメージ</t>
    <rPh sb="6" eb="9">
      <t>ハンダンリョク</t>
    </rPh>
    <rPh sb="10" eb="12">
      <t>シュウセイ</t>
    </rPh>
    <rPh sb="12" eb="13">
      <t>アタイ</t>
    </rPh>
    <rPh sb="16" eb="18">
      <t>デンゲキ</t>
    </rPh>
    <phoneticPr fontId="1"/>
  </si>
  <si>
    <t>シャーマン／攻撃／７　（原42）</t>
    <rPh sb="6" eb="8">
      <t>コウゲキ</t>
    </rPh>
    <rPh sb="12" eb="13">
      <t>ゲン</t>
    </rPh>
    <phoneticPr fontId="1"/>
  </si>
  <si>
    <t>[遭遇毎]◆[原始]、[精霊]、[装具]</t>
    <rPh sb="1" eb="3">
      <t>ソウグウ</t>
    </rPh>
    <rPh sb="3" eb="4">
      <t>マイ</t>
    </rPh>
    <rPh sb="12" eb="14">
      <t>セイレイ</t>
    </rPh>
    <rPh sb="17" eb="19">
      <t>ソウグ</t>
    </rPh>
    <phoneticPr fontId="1"/>
  </si>
  <si>
    <t>(1ｄ10+【判断力】修正値)ダメージ</t>
    <rPh sb="7" eb="10">
      <t>ハンダンリョク</t>
    </rPh>
    <phoneticPr fontId="1"/>
  </si>
  <si>
    <t>キーン・イーグル／攻撃／１１　（原53）</t>
    <rPh sb="9" eb="11">
      <t>コウゲキ</t>
    </rPh>
    <rPh sb="16" eb="17">
      <t>ゲン</t>
    </rPh>
    <phoneticPr fontId="1"/>
  </si>
  <si>
    <t>[遭遇毎]◆[原始]、[装具]</t>
    <rPh sb="1" eb="3">
      <t>ソウグウ</t>
    </rPh>
    <rPh sb="3" eb="4">
      <t>マイ</t>
    </rPh>
    <rPh sb="12" eb="14">
      <t>ソウグ</t>
    </rPh>
    <phoneticPr fontId="1"/>
  </si>
  <si>
    <t>【判断力】修正値ダメージ</t>
    <rPh sb="1" eb="4">
      <t>ハンダンリョク</t>
    </rPh>
    <phoneticPr fontId="1"/>
  </si>
  <si>
    <t>シャーマン／攻撃／１　（ＰＨⅡ88）</t>
    <phoneticPr fontId="1"/>
  </si>
  <si>
    <t>[一日毎]◆[区域]、[原始]、[装具]</t>
    <rPh sb="7" eb="9">
      <t>クイキ</t>
    </rPh>
    <rPh sb="12" eb="14">
      <t>ゲンシ</t>
    </rPh>
    <phoneticPr fontId="1"/>
  </si>
  <si>
    <t>(2d10+【判断力】修正値)のダメージ　</t>
    <rPh sb="7" eb="10">
      <t>ハンダンリョク</t>
    </rPh>
    <phoneticPr fontId="1"/>
  </si>
  <si>
    <t>効果</t>
    <rPh sb="0" eb="2">
      <t>コウカ</t>
    </rPh>
    <phoneticPr fontId="1"/>
  </si>
  <si>
    <t>[一日毎]◆[区域]、[原始]、[光輝]、[装具]</t>
    <rPh sb="7" eb="9">
      <t>クイキ</t>
    </rPh>
    <rPh sb="12" eb="14">
      <t>ゲンシ</t>
    </rPh>
    <rPh sb="22" eb="24">
      <t>ソウグ</t>
    </rPh>
    <phoneticPr fontId="1"/>
  </si>
  <si>
    <t>(2d8+【判断力】修正値)の【光輝】ダメージ　</t>
    <rPh sb="6" eb="9">
      <t>ハンダンリョク</t>
    </rPh>
    <rPh sb="16" eb="18">
      <t>コウキ</t>
    </rPh>
    <phoneticPr fontId="1"/>
  </si>
  <si>
    <t>シャーマン／攻撃／５　（ＰＨⅡ90）</t>
    <phoneticPr fontId="1"/>
  </si>
  <si>
    <t>『自分のターンの行動』に困った時の　ワンポイント指針</t>
    <rPh sb="1" eb="3">
      <t>ジブン</t>
    </rPh>
    <rPh sb="8" eb="10">
      <t>コウドウ</t>
    </rPh>
    <rPh sb="12" eb="13">
      <t>コマ</t>
    </rPh>
    <rPh sb="15" eb="16">
      <t>トキ</t>
    </rPh>
    <rPh sb="24" eb="26">
      <t>シシン</t>
    </rPh>
    <phoneticPr fontId="1"/>
  </si>
  <si>
    <t>第一部　　幻惑時に精霊が孤立</t>
    <rPh sb="0" eb="1">
      <t>ダイ</t>
    </rPh>
    <rPh sb="1" eb="3">
      <t>イチブ</t>
    </rPh>
    <rPh sb="5" eb="7">
      <t>ゲンワク</t>
    </rPh>
    <rPh sb="7" eb="8">
      <t>ジ</t>
    </rPh>
    <rPh sb="9" eb="11">
      <t>セイレイ</t>
    </rPh>
    <rPh sb="12" eb="14">
      <t>コリツ</t>
    </rPh>
    <phoneticPr fontId="1"/>
  </si>
  <si>
    <t>　　　無双の意志に成功さえしていれば、こんな事には・・・・・・</t>
    <rPh sb="3" eb="5">
      <t>ムソウ</t>
    </rPh>
    <rPh sb="6" eb="8">
      <t>イシ</t>
    </rPh>
    <rPh sb="9" eb="11">
      <t>セイコウ</t>
    </rPh>
    <rPh sb="22" eb="23">
      <t>コト</t>
    </rPh>
    <phoneticPr fontId="1"/>
  </si>
  <si>
    <r>
      <t>①諦めて</t>
    </r>
    <r>
      <rPr>
        <b/>
        <sz val="11"/>
        <color rgb="FFFF0000"/>
        <rFont val="ＭＳ Ｐゴシック"/>
        <family val="3"/>
        <charset val="128"/>
        <scheme val="minor"/>
      </rPr>
      <t>自前の遠隔パワー</t>
    </r>
    <r>
      <rPr>
        <sz val="11"/>
        <color theme="1"/>
        <rFont val="ＭＳ Ｐゴシック"/>
        <family val="2"/>
        <charset val="128"/>
        <scheme val="minor"/>
      </rPr>
      <t>でお茶を濁す</t>
    </r>
    <rPh sb="1" eb="2">
      <t>アキラ</t>
    </rPh>
    <rPh sb="4" eb="6">
      <t>ジマエ</t>
    </rPh>
    <rPh sb="7" eb="9">
      <t>エンカク</t>
    </rPh>
    <rPh sb="14" eb="15">
      <t>チャ</t>
    </rPh>
    <rPh sb="16" eb="17">
      <t>ニゴ</t>
    </rPh>
    <phoneticPr fontId="1"/>
  </si>
  <si>
    <t>　機会アクションが封じられている以上、幻惑中はどうせ頑張りようがない。</t>
    <rPh sb="1" eb="3">
      <t>キカイ</t>
    </rPh>
    <rPh sb="9" eb="10">
      <t>フウ</t>
    </rPh>
    <rPh sb="16" eb="18">
      <t>イジョウ</t>
    </rPh>
    <rPh sb="19" eb="21">
      <t>ゲンワク</t>
    </rPh>
    <rPh sb="21" eb="22">
      <t>チュウ</t>
    </rPh>
    <rPh sb="26" eb="28">
      <t>ガンバ</t>
    </rPh>
    <phoneticPr fontId="1"/>
  </si>
  <si>
    <t>　無駄な努力をするより、クリティカル祭りでも狙って少しでもリターンを上げてみるのも一興か？</t>
    <rPh sb="1" eb="3">
      <t>ムダ</t>
    </rPh>
    <rPh sb="4" eb="6">
      <t>ドリョク</t>
    </rPh>
    <rPh sb="18" eb="19">
      <t>マツ</t>
    </rPh>
    <rPh sb="22" eb="23">
      <t>ネラ</t>
    </rPh>
    <rPh sb="25" eb="26">
      <t>スコ</t>
    </rPh>
    <rPh sb="34" eb="35">
      <t>ア</t>
    </rPh>
    <rPh sb="41" eb="43">
      <t>イッキョウ</t>
    </rPh>
    <phoneticPr fontId="1"/>
  </si>
  <si>
    <t>　セーヴに成功すれば即応も復活するので、後でハンティングイーグルでフォローも可能。</t>
    <rPh sb="5" eb="7">
      <t>セイコウ</t>
    </rPh>
    <rPh sb="10" eb="12">
      <t>ソクオウ</t>
    </rPh>
    <rPh sb="13" eb="15">
      <t>フッカツ</t>
    </rPh>
    <rPh sb="20" eb="21">
      <t>アト</t>
    </rPh>
    <rPh sb="38" eb="40">
      <t>カノウ</t>
    </rPh>
    <phoneticPr fontId="1"/>
  </si>
  <si>
    <r>
      <t>②</t>
    </r>
    <r>
      <rPr>
        <b/>
        <sz val="11"/>
        <color rgb="FFFF0000"/>
        <rFont val="ＭＳ Ｐゴシック"/>
        <family val="3"/>
        <charset val="128"/>
        <scheme val="minor"/>
      </rPr>
      <t>アクションポイント</t>
    </r>
    <r>
      <rPr>
        <sz val="11"/>
        <color theme="1"/>
        <rFont val="ＭＳ Ｐゴシック"/>
        <family val="2"/>
        <charset val="128"/>
        <scheme val="minor"/>
      </rPr>
      <t>を使う</t>
    </r>
    <rPh sb="11" eb="12">
      <t>ツカ</t>
    </rPh>
    <phoneticPr fontId="1"/>
  </si>
  <si>
    <t>　確実に獲物に精霊が張り付くが、機会アクションが封じられている事に変わりは無し！</t>
    <rPh sb="1" eb="3">
      <t>カクジツ</t>
    </rPh>
    <rPh sb="4" eb="6">
      <t>エモノ</t>
    </rPh>
    <rPh sb="7" eb="9">
      <t>セイレイ</t>
    </rPh>
    <rPh sb="10" eb="11">
      <t>ハ</t>
    </rPh>
    <rPh sb="12" eb="13">
      <t>ツ</t>
    </rPh>
    <rPh sb="16" eb="18">
      <t>キカイ</t>
    </rPh>
    <rPh sb="24" eb="25">
      <t>フウ</t>
    </rPh>
    <rPh sb="31" eb="32">
      <t>コト</t>
    </rPh>
    <rPh sb="33" eb="34">
      <t>カ</t>
    </rPh>
    <rPh sb="37" eb="38">
      <t>ナ</t>
    </rPh>
    <phoneticPr fontId="1"/>
  </si>
  <si>
    <t>　セーヴに成功すれば効果は大きいが、それを前提に行動するのはちょっと危険？</t>
    <rPh sb="5" eb="7">
      <t>セイコウ</t>
    </rPh>
    <rPh sb="10" eb="12">
      <t>コウカ</t>
    </rPh>
    <rPh sb="13" eb="14">
      <t>オオ</t>
    </rPh>
    <rPh sb="21" eb="23">
      <t>ゼンテイ</t>
    </rPh>
    <rPh sb="24" eb="26">
      <t>コウドウ</t>
    </rPh>
    <rPh sb="34" eb="36">
      <t>キケン</t>
    </rPh>
    <phoneticPr fontId="1"/>
  </si>
  <si>
    <t>　ミカが獲物を呪えていないならば結構有効。</t>
    <rPh sb="4" eb="6">
      <t>エモノ</t>
    </rPh>
    <rPh sb="7" eb="8">
      <t>ノロ</t>
    </rPh>
    <rPh sb="16" eb="18">
      <t>ケッコウ</t>
    </rPh>
    <rPh sb="18" eb="20">
      <t>ユウコウ</t>
    </rPh>
    <phoneticPr fontId="1"/>
  </si>
  <si>
    <t>　鷲の爪が狙えないならば、無理してまでする必要は皆無！</t>
    <rPh sb="1" eb="2">
      <t>ワシ</t>
    </rPh>
    <rPh sb="3" eb="4">
      <t>ツメ</t>
    </rPh>
    <rPh sb="5" eb="6">
      <t>ネラ</t>
    </rPh>
    <rPh sb="13" eb="15">
      <t>ムリ</t>
    </rPh>
    <rPh sb="21" eb="23">
      <t>ヒツヨウ</t>
    </rPh>
    <rPh sb="24" eb="26">
      <t>カイム</t>
    </rPh>
    <phoneticPr fontId="1"/>
  </si>
  <si>
    <r>
      <t>③</t>
    </r>
    <r>
      <rPr>
        <b/>
        <sz val="11"/>
        <color rgb="FFFF0000"/>
        <rFont val="ＭＳ Ｐゴシック"/>
        <family val="3"/>
        <charset val="128"/>
        <scheme val="minor"/>
      </rPr>
      <t>ストームホークス・フューリー</t>
    </r>
    <r>
      <rPr>
        <sz val="11"/>
        <color theme="1"/>
        <rFont val="ＭＳ Ｐゴシック"/>
        <family val="2"/>
        <charset val="128"/>
        <scheme val="minor"/>
      </rPr>
      <t>を使う</t>
    </r>
    <rPh sb="16" eb="17">
      <t>ツカ</t>
    </rPh>
    <phoneticPr fontId="1"/>
  </si>
  <si>
    <t>　費やすリソースとリターンのバランスが最もいいかも？</t>
    <rPh sb="1" eb="2">
      <t>ツイ</t>
    </rPh>
    <rPh sb="19" eb="20">
      <t>モット</t>
    </rPh>
    <phoneticPr fontId="1"/>
  </si>
  <si>
    <t>　機会攻撃を誘発しないなど、本体の状況に左右されずノーリスクなのも利点。</t>
    <rPh sb="1" eb="3">
      <t>キカイ</t>
    </rPh>
    <rPh sb="3" eb="5">
      <t>コウゲキ</t>
    </rPh>
    <rPh sb="6" eb="8">
      <t>ユウハツ</t>
    </rPh>
    <rPh sb="14" eb="16">
      <t>ホンタイ</t>
    </rPh>
    <rPh sb="17" eb="19">
      <t>ジョウキョウ</t>
    </rPh>
    <rPh sb="20" eb="22">
      <t>サユウ</t>
    </rPh>
    <rPh sb="33" eb="35">
      <t>リテン</t>
    </rPh>
    <phoneticPr fontId="1"/>
  </si>
  <si>
    <t>　この場合以外にも　鷲の爪が狙えない時には、このパワーなら有効な局面が多い。</t>
    <rPh sb="3" eb="5">
      <t>バアイ</t>
    </rPh>
    <rPh sb="5" eb="7">
      <t>イガイ</t>
    </rPh>
    <rPh sb="10" eb="11">
      <t>ワシ</t>
    </rPh>
    <rPh sb="12" eb="13">
      <t>ツメ</t>
    </rPh>
    <rPh sb="14" eb="15">
      <t>ネラ</t>
    </rPh>
    <rPh sb="18" eb="19">
      <t>トキ</t>
    </rPh>
    <rPh sb="29" eb="31">
      <t>ユウコウ</t>
    </rPh>
    <rPh sb="32" eb="34">
      <t>キョクメン</t>
    </rPh>
    <rPh sb="35" eb="36">
      <t>オオ</t>
    </rPh>
    <phoneticPr fontId="1"/>
  </si>
  <si>
    <t>第二部　　標準及び移動アクションが残っていないのに精霊が孤立</t>
    <rPh sb="0" eb="3">
      <t>ダイニブ</t>
    </rPh>
    <rPh sb="5" eb="7">
      <t>ヒョウジュン</t>
    </rPh>
    <rPh sb="7" eb="8">
      <t>オヨ</t>
    </rPh>
    <rPh sb="9" eb="11">
      <t>イドウ</t>
    </rPh>
    <rPh sb="17" eb="18">
      <t>ノコ</t>
    </rPh>
    <rPh sb="25" eb="27">
      <t>セイレイ</t>
    </rPh>
    <rPh sb="28" eb="30">
      <t>コリツ</t>
    </rPh>
    <phoneticPr fontId="1"/>
  </si>
  <si>
    <t>　　　鷲の爪でトドメを刺してしまうと起こりがち・・・・・・</t>
    <rPh sb="3" eb="4">
      <t>ワシ</t>
    </rPh>
    <rPh sb="5" eb="6">
      <t>ツメ</t>
    </rPh>
    <rPh sb="11" eb="12">
      <t>サ</t>
    </rPh>
    <rPh sb="18" eb="19">
      <t>オ</t>
    </rPh>
    <phoneticPr fontId="1"/>
  </si>
  <si>
    <r>
      <t>①マイナーが余っていたなら</t>
    </r>
    <r>
      <rPr>
        <b/>
        <sz val="11"/>
        <color rgb="FFFF0000"/>
        <rFont val="ＭＳ Ｐゴシック"/>
        <family val="3"/>
        <charset val="128"/>
        <scheme val="minor"/>
      </rPr>
      <t>消してしまう</t>
    </r>
    <rPh sb="6" eb="7">
      <t>アマ</t>
    </rPh>
    <rPh sb="13" eb="14">
      <t>ケ</t>
    </rPh>
    <phoneticPr fontId="1"/>
  </si>
  <si>
    <t>　敵に対する邪魔モノとして全く機能していない位置の精霊は　味方にとって邪魔なだけ！</t>
    <rPh sb="1" eb="2">
      <t>テキ</t>
    </rPh>
    <rPh sb="3" eb="4">
      <t>タイ</t>
    </rPh>
    <rPh sb="6" eb="8">
      <t>ジャマ</t>
    </rPh>
    <rPh sb="13" eb="14">
      <t>マッタ</t>
    </rPh>
    <rPh sb="15" eb="17">
      <t>キノウ</t>
    </rPh>
    <rPh sb="22" eb="24">
      <t>イチ</t>
    </rPh>
    <rPh sb="25" eb="27">
      <t>セイレイ</t>
    </rPh>
    <rPh sb="29" eb="31">
      <t>ミカタ</t>
    </rPh>
    <rPh sb="35" eb="37">
      <t>ジャマ</t>
    </rPh>
    <phoneticPr fontId="1"/>
  </si>
  <si>
    <t>　このターンまだコールしていなければ、消してフリーで即コール、これ即ち精霊ワープ(通称）也！</t>
    <rPh sb="19" eb="20">
      <t>ケ</t>
    </rPh>
    <rPh sb="26" eb="27">
      <t>ソク</t>
    </rPh>
    <rPh sb="33" eb="34">
      <t>スナワ</t>
    </rPh>
    <rPh sb="35" eb="37">
      <t>セイレイ</t>
    </rPh>
    <rPh sb="41" eb="43">
      <t>ツウショウ</t>
    </rPh>
    <rPh sb="44" eb="45">
      <t>ナリ</t>
    </rPh>
    <phoneticPr fontId="1"/>
  </si>
  <si>
    <t>　このターン既にコールしていたならば、消したままターン終了も　また良し。</t>
    <rPh sb="6" eb="7">
      <t>スデ</t>
    </rPh>
    <rPh sb="19" eb="20">
      <t>ケ</t>
    </rPh>
    <rPh sb="27" eb="29">
      <t>シュウリョウ</t>
    </rPh>
    <rPh sb="33" eb="34">
      <t>ヨ</t>
    </rPh>
    <phoneticPr fontId="1"/>
  </si>
  <si>
    <t>　次のターンにコールすれば、好きな位置に精霊を出せて　回復も攻撃も思うがまま。</t>
    <rPh sb="1" eb="2">
      <t>ツギ</t>
    </rPh>
    <rPh sb="14" eb="15">
      <t>ス</t>
    </rPh>
    <rPh sb="17" eb="19">
      <t>イチ</t>
    </rPh>
    <rPh sb="20" eb="22">
      <t>セイレイ</t>
    </rPh>
    <rPh sb="23" eb="24">
      <t>ダ</t>
    </rPh>
    <rPh sb="27" eb="29">
      <t>カイフク</t>
    </rPh>
    <rPh sb="30" eb="32">
      <t>コウゲキ</t>
    </rPh>
    <rPh sb="33" eb="34">
      <t>オモ</t>
    </rPh>
    <phoneticPr fontId="1"/>
  </si>
  <si>
    <r>
      <t>②</t>
    </r>
    <r>
      <rPr>
        <b/>
        <sz val="11"/>
        <color rgb="FFFF0000"/>
        <rFont val="ＭＳ Ｐゴシック"/>
        <family val="3"/>
        <charset val="128"/>
        <scheme val="minor"/>
      </rPr>
      <t>ハンティングイーグル</t>
    </r>
    <r>
      <rPr>
        <sz val="11"/>
        <color theme="1"/>
        <rFont val="ＭＳ Ｐゴシック"/>
        <family val="2"/>
        <charset val="128"/>
        <scheme val="minor"/>
      </rPr>
      <t>でフォロー</t>
    </r>
    <phoneticPr fontId="1"/>
  </si>
  <si>
    <t>　ハルト、ミカ、リョウのいずれかが続けて行動するならば、かなり有効。</t>
    <rPh sb="17" eb="18">
      <t>ツヅ</t>
    </rPh>
    <rPh sb="20" eb="22">
      <t>コウドウ</t>
    </rPh>
    <rPh sb="31" eb="33">
      <t>ユウコウ</t>
    </rPh>
    <phoneticPr fontId="1"/>
  </si>
  <si>
    <t>　他の即応パワーや待機と併用できないので、乱戦時には要注意！</t>
    <rPh sb="1" eb="2">
      <t>ホカ</t>
    </rPh>
    <rPh sb="3" eb="5">
      <t>ソクオウ</t>
    </rPh>
    <rPh sb="9" eb="11">
      <t>タイキ</t>
    </rPh>
    <rPh sb="12" eb="14">
      <t>ヘイヨウ</t>
    </rPh>
    <rPh sb="21" eb="23">
      <t>ランセン</t>
    </rPh>
    <rPh sb="23" eb="24">
      <t>ジ</t>
    </rPh>
    <rPh sb="26" eb="29">
      <t>ヨウチュウイ</t>
    </rPh>
    <phoneticPr fontId="1"/>
  </si>
  <si>
    <r>
      <rPr>
        <sz val="11"/>
        <rFont val="ＭＳ Ｐゴシック"/>
        <family val="3"/>
        <charset val="128"/>
        <scheme val="minor"/>
      </rPr>
      <t>③</t>
    </r>
    <r>
      <rPr>
        <b/>
        <sz val="11"/>
        <color rgb="FFFF0000"/>
        <rFont val="ＭＳ Ｐゴシック"/>
        <family val="3"/>
        <charset val="128"/>
        <scheme val="minor"/>
      </rPr>
      <t>アクションポイント</t>
    </r>
    <r>
      <rPr>
        <sz val="11"/>
        <color theme="1"/>
        <rFont val="ＭＳ Ｐゴシック"/>
        <family val="2"/>
        <charset val="128"/>
        <scheme val="minor"/>
      </rPr>
      <t>を使う</t>
    </r>
    <rPh sb="11" eb="12">
      <t>ツカ</t>
    </rPh>
    <phoneticPr fontId="1"/>
  </si>
  <si>
    <t>　幻惑時よりも有効だが、第三部に取って置きたいかもしれない。</t>
    <rPh sb="1" eb="3">
      <t>ゲンワク</t>
    </rPh>
    <rPh sb="3" eb="4">
      <t>ジ</t>
    </rPh>
    <rPh sb="7" eb="9">
      <t>ユウコウ</t>
    </rPh>
    <rPh sb="12" eb="13">
      <t>ダイ</t>
    </rPh>
    <rPh sb="13" eb="15">
      <t>サンブ</t>
    </rPh>
    <rPh sb="16" eb="17">
      <t>ト</t>
    </rPh>
    <rPh sb="19" eb="20">
      <t>オ</t>
    </rPh>
    <phoneticPr fontId="1"/>
  </si>
  <si>
    <t>　当然、ミカのフォローとしては優秀。</t>
    <rPh sb="1" eb="3">
      <t>トウゼン</t>
    </rPh>
    <rPh sb="15" eb="17">
      <t>ユウシュウ</t>
    </rPh>
    <phoneticPr fontId="1"/>
  </si>
  <si>
    <t>第三部　　移動アクション⇒マイナーで味方を回復した後の精霊のフォロー</t>
    <rPh sb="0" eb="1">
      <t>ダイ</t>
    </rPh>
    <rPh sb="1" eb="3">
      <t>サンブ</t>
    </rPh>
    <rPh sb="5" eb="7">
      <t>イドウ</t>
    </rPh>
    <rPh sb="18" eb="20">
      <t>ミカタ</t>
    </rPh>
    <rPh sb="21" eb="23">
      <t>カイフク</t>
    </rPh>
    <rPh sb="25" eb="26">
      <t>ゴ</t>
    </rPh>
    <rPh sb="27" eb="29">
      <t>セイレイ</t>
    </rPh>
    <phoneticPr fontId="1"/>
  </si>
  <si>
    <t>　　　まず最初に鷲の爪をぶっぱなしてから回復しに行くのが理想的だが・・・・・・</t>
    <rPh sb="5" eb="7">
      <t>サイショ</t>
    </rPh>
    <rPh sb="8" eb="9">
      <t>ワシ</t>
    </rPh>
    <rPh sb="10" eb="11">
      <t>ツメ</t>
    </rPh>
    <rPh sb="20" eb="22">
      <t>カイフク</t>
    </rPh>
    <rPh sb="24" eb="25">
      <t>イ</t>
    </rPh>
    <rPh sb="28" eb="30">
      <t>リソウ</t>
    </rPh>
    <rPh sb="30" eb="31">
      <t>テキ</t>
    </rPh>
    <phoneticPr fontId="1"/>
  </si>
  <si>
    <r>
      <t>①</t>
    </r>
    <r>
      <rPr>
        <b/>
        <sz val="11"/>
        <color rgb="FFFF0000"/>
        <rFont val="ＭＳ Ｐゴシック"/>
        <family val="3"/>
        <charset val="128"/>
        <scheme val="minor"/>
      </rPr>
      <t>アクションポイント</t>
    </r>
    <r>
      <rPr>
        <sz val="11"/>
        <color theme="1"/>
        <rFont val="ＭＳ Ｐゴシック"/>
        <family val="2"/>
        <charset val="128"/>
        <scheme val="minor"/>
      </rPr>
      <t>を使う</t>
    </r>
    <phoneticPr fontId="1"/>
  </si>
  <si>
    <t>　実際のところ、アクションポイントの使い所としては本命。</t>
    <rPh sb="1" eb="3">
      <t>ジッサイ</t>
    </rPh>
    <rPh sb="18" eb="19">
      <t>ツカ</t>
    </rPh>
    <rPh sb="20" eb="21">
      <t>ドコロ</t>
    </rPh>
    <rPh sb="25" eb="27">
      <t>ホンメイ</t>
    </rPh>
    <phoneticPr fontId="1"/>
  </si>
  <si>
    <r>
      <t>②</t>
    </r>
    <r>
      <rPr>
        <b/>
        <sz val="11"/>
        <color rgb="FFFF0000"/>
        <rFont val="ＭＳ Ｐゴシック"/>
        <family val="3"/>
        <charset val="128"/>
        <scheme val="minor"/>
      </rPr>
      <t>ストームホークス・フューリー</t>
    </r>
    <r>
      <rPr>
        <sz val="11"/>
        <color theme="1"/>
        <rFont val="ＭＳ Ｐゴシック"/>
        <family val="2"/>
        <charset val="128"/>
        <scheme val="minor"/>
      </rPr>
      <t>を使う</t>
    </r>
    <rPh sb="16" eb="17">
      <t>ツカ</t>
    </rPh>
    <phoneticPr fontId="1"/>
  </si>
  <si>
    <t>　標準アクションが残っていたならば、これがド本命。　</t>
    <rPh sb="1" eb="3">
      <t>ヒョウジュン</t>
    </rPh>
    <rPh sb="9" eb="10">
      <t>ノコ</t>
    </rPh>
    <rPh sb="22" eb="24">
      <t>ホンメイ</t>
    </rPh>
    <phoneticPr fontId="1"/>
  </si>
  <si>
    <t>　ヒット時のリターンも大きく、遭遇毎としては優秀過ぎるぞ、いやマジで。</t>
    <phoneticPr fontId="1"/>
  </si>
  <si>
    <t>第四部　　精霊って　無理してまで敵に隣接しにいかないと　本当にイケナイの？</t>
    <rPh sb="0" eb="1">
      <t>ダイ</t>
    </rPh>
    <rPh sb="1" eb="3">
      <t>ヨンブ</t>
    </rPh>
    <rPh sb="5" eb="7">
      <t>セイレイ</t>
    </rPh>
    <rPh sb="10" eb="12">
      <t>ムリ</t>
    </rPh>
    <rPh sb="16" eb="17">
      <t>テキ</t>
    </rPh>
    <rPh sb="18" eb="20">
      <t>リンセツ</t>
    </rPh>
    <phoneticPr fontId="1"/>
  </si>
  <si>
    <t>　　　その必要性の秘密に迫れるかな・・・・・・</t>
    <rPh sb="5" eb="8">
      <t>ヒツヨウセイ</t>
    </rPh>
    <rPh sb="9" eb="11">
      <t>ヒミツ</t>
    </rPh>
    <rPh sb="12" eb="13">
      <t>セマ</t>
    </rPh>
    <phoneticPr fontId="1"/>
  </si>
  <si>
    <t>①ミカが狙いたい敵を呪えていない　⇒逆に呪えていたなら別に必要なし？</t>
    <rPh sb="4" eb="5">
      <t>ネラ</t>
    </rPh>
    <rPh sb="8" eb="9">
      <t>テキ</t>
    </rPh>
    <rPh sb="10" eb="11">
      <t>ノロ</t>
    </rPh>
    <rPh sb="18" eb="19">
      <t>ギャク</t>
    </rPh>
    <rPh sb="20" eb="21">
      <t>ノロ</t>
    </rPh>
    <rPh sb="27" eb="28">
      <t>ベツ</t>
    </rPh>
    <rPh sb="29" eb="31">
      <t>ヒツヨウ</t>
    </rPh>
    <phoneticPr fontId="1"/>
  </si>
  <si>
    <t>②鷲の爪を狙いたい　⇒動機としては本命だが、自分の遠隔パワーで攻撃ならば　まるで不要？</t>
    <rPh sb="1" eb="2">
      <t>ワシ</t>
    </rPh>
    <rPh sb="3" eb="4">
      <t>ツメ</t>
    </rPh>
    <rPh sb="5" eb="6">
      <t>ネラ</t>
    </rPh>
    <rPh sb="11" eb="13">
      <t>ドウキ</t>
    </rPh>
    <rPh sb="17" eb="19">
      <t>ホンメイ</t>
    </rPh>
    <rPh sb="22" eb="24">
      <t>ジブン</t>
    </rPh>
    <rPh sb="25" eb="27">
      <t>エンカク</t>
    </rPh>
    <rPh sb="31" eb="33">
      <t>コウゲキ</t>
    </rPh>
    <rPh sb="40" eb="42">
      <t>フヨウ</t>
    </rPh>
    <phoneticPr fontId="1"/>
  </si>
  <si>
    <t>③機会アクションのプレッシャー　⇒これも本命だが、幻惑中ならば完全に無駄って事？</t>
    <rPh sb="1" eb="3">
      <t>キカイ</t>
    </rPh>
    <rPh sb="20" eb="22">
      <t>ホンメイ</t>
    </rPh>
    <rPh sb="25" eb="27">
      <t>ゲンワク</t>
    </rPh>
    <rPh sb="27" eb="28">
      <t>チュウ</t>
    </rPh>
    <rPh sb="31" eb="33">
      <t>カンゼン</t>
    </rPh>
    <rPh sb="34" eb="36">
      <t>ムダ</t>
    </rPh>
    <rPh sb="38" eb="39">
      <t>コト</t>
    </rPh>
    <phoneticPr fontId="1"/>
  </si>
  <si>
    <t xml:space="preserve">Lv6:2ｄ6 Lv11:3ｄ6 Lv16:4ｄ6 Lv21:5ｄ6 Lv26:6ｄ6 </t>
    <phoneticPr fontId="1"/>
  </si>
  <si>
    <r>
      <t>１体の敵が使用者の精霊の相棒に</t>
    </r>
    <r>
      <rPr>
        <b/>
        <sz val="11"/>
        <color rgb="FFFF0000"/>
        <rFont val="ＭＳ Ｐゴシック"/>
        <family val="3"/>
        <charset val="128"/>
        <scheme val="minor"/>
      </rPr>
      <t>隣接するマスからシフトすることなく離れる</t>
    </r>
    <rPh sb="1" eb="2">
      <t>タイ</t>
    </rPh>
    <rPh sb="3" eb="4">
      <t>テキ</t>
    </rPh>
    <rPh sb="5" eb="8">
      <t>シヨウシャ</t>
    </rPh>
    <rPh sb="9" eb="11">
      <t>セイレイ</t>
    </rPh>
    <rPh sb="12" eb="14">
      <t>アイボウ</t>
    </rPh>
    <rPh sb="15" eb="17">
      <t>リンセツ</t>
    </rPh>
    <rPh sb="32" eb="33">
      <t>ハナ</t>
    </rPh>
    <phoneticPr fontId="1"/>
  </si>
  <si>
    <t>※：ディスペリング・ボルト+2 Lv8（宝Ⅱ26）</t>
    <rPh sb="20" eb="21">
      <t>タカラ</t>
    </rPh>
    <phoneticPr fontId="1"/>
  </si>
  <si>
    <r>
      <t>その味方の攻撃がヒットしたなら、目標は使用者の</t>
    </r>
    <r>
      <rPr>
        <b/>
        <sz val="11"/>
        <color rgb="FFFF0000"/>
        <rFont val="ＭＳ Ｐゴシック"/>
        <family val="3"/>
        <charset val="128"/>
        <scheme val="minor"/>
      </rPr>
      <t>次T終まで戦術的優位</t>
    </r>
    <r>
      <rPr>
        <sz val="11"/>
        <color theme="1"/>
        <rFont val="ＭＳ Ｐゴシック"/>
        <family val="2"/>
        <charset val="128"/>
        <scheme val="minor"/>
      </rPr>
      <t>を与える。</t>
    </r>
    <rPh sb="2" eb="4">
      <t>ミカタ</t>
    </rPh>
    <rPh sb="5" eb="7">
      <t>コウゲキ</t>
    </rPh>
    <rPh sb="16" eb="18">
      <t>モクヒョウ</t>
    </rPh>
    <rPh sb="19" eb="22">
      <t>シヨウシャ</t>
    </rPh>
    <rPh sb="23" eb="24">
      <t>ジ</t>
    </rPh>
    <rPh sb="25" eb="26">
      <t>シュウ</t>
    </rPh>
    <rPh sb="28" eb="31">
      <t>センジュツテキ</t>
    </rPh>
    <rPh sb="31" eb="33">
      <t>ユウイ</t>
    </rPh>
    <rPh sb="34" eb="35">
      <t>アタ</t>
    </rPh>
    <phoneticPr fontId="1"/>
  </si>
  <si>
    <r>
      <t>１回の</t>
    </r>
    <r>
      <rPr>
        <b/>
        <sz val="11"/>
        <color rgb="FFFF0000"/>
        <rFont val="ＭＳ Ｐゴシック"/>
        <family val="3"/>
        <charset val="128"/>
        <scheme val="minor"/>
      </rPr>
      <t>ST</t>
    </r>
    <r>
      <rPr>
        <sz val="11"/>
        <color theme="1"/>
        <rFont val="ＭＳ Ｐゴシック"/>
        <family val="2"/>
        <charset val="128"/>
        <scheme val="minor"/>
      </rPr>
      <t>を行える</t>
    </r>
    <rPh sb="1" eb="2">
      <t>カイ</t>
    </rPh>
    <rPh sb="6" eb="7">
      <t>オコナ</t>
    </rPh>
    <phoneticPr fontId="1"/>
  </si>
  <si>
    <r>
      <t>爆発の</t>
    </r>
    <r>
      <rPr>
        <b/>
        <sz val="11"/>
        <color rgb="FFFF0000"/>
        <rFont val="ＭＳ Ｐゴシック"/>
        <family val="3"/>
        <charset val="128"/>
        <scheme val="minor"/>
      </rPr>
      <t>範囲内の味方</t>
    </r>
    <r>
      <rPr>
        <sz val="11"/>
        <rFont val="ＭＳ Ｐゴシック"/>
        <family val="3"/>
        <charset val="128"/>
        <scheme val="minor"/>
      </rPr>
      <t>すべてを</t>
    </r>
    <r>
      <rPr>
        <b/>
        <sz val="11"/>
        <color rgb="FFFF0000"/>
        <rFont val="ＭＳ Ｐゴシック"/>
        <family val="3"/>
        <charset val="128"/>
        <scheme val="minor"/>
      </rPr>
      <t>３マスずつ横滑り</t>
    </r>
    <r>
      <rPr>
        <sz val="11"/>
        <rFont val="ＭＳ Ｐゴシック"/>
        <family val="3"/>
        <charset val="128"/>
        <scheme val="minor"/>
      </rPr>
      <t>させる。</t>
    </r>
    <rPh sb="0" eb="2">
      <t>バクハツ</t>
    </rPh>
    <rPh sb="3" eb="6">
      <t>ハンイナイ</t>
    </rPh>
    <rPh sb="7" eb="9">
      <t>ミカタ</t>
    </rPh>
    <rPh sb="18" eb="20">
      <t>ヨコスベ</t>
    </rPh>
    <phoneticPr fontId="1"/>
  </si>
  <si>
    <r>
      <t>見張り手の精霊：目標を</t>
    </r>
    <r>
      <rPr>
        <b/>
        <sz val="11"/>
        <color rgb="FFFF0000"/>
        <rFont val="ＭＳ Ｐゴシック"/>
        <family val="3"/>
        <charset val="128"/>
        <scheme val="minor"/>
      </rPr>
      <t>３マス横滑り</t>
    </r>
    <r>
      <rPr>
        <sz val="11"/>
        <color theme="1"/>
        <rFont val="ＭＳ Ｐゴシック"/>
        <family val="2"/>
        <charset val="128"/>
        <scheme val="minor"/>
      </rPr>
      <t>させる</t>
    </r>
    <rPh sb="0" eb="2">
      <t>ミハ</t>
    </rPh>
    <rPh sb="3" eb="4">
      <t>テ</t>
    </rPh>
    <rPh sb="5" eb="7">
      <t>セイレイ</t>
    </rPh>
    <rPh sb="8" eb="10">
      <t>モクヒョウ</t>
    </rPh>
    <rPh sb="14" eb="16">
      <t>ヨコスベ</t>
    </rPh>
    <phoneticPr fontId="1"/>
  </si>
  <si>
    <r>
      <rPr>
        <b/>
        <sz val="11"/>
        <color rgb="FFFF0000"/>
        <rFont val="ＭＳ Ｐゴシック"/>
        <family val="3"/>
        <charset val="128"/>
        <scheme val="minor"/>
      </rPr>
      <t>１６～２０の目でクリティカル・ヒット</t>
    </r>
    <r>
      <rPr>
        <sz val="11"/>
        <color theme="1"/>
        <rFont val="ＭＳ Ｐゴシック"/>
        <family val="2"/>
        <charset val="128"/>
        <scheme val="minor"/>
      </rPr>
      <t>になる。</t>
    </r>
    <rPh sb="6" eb="7">
      <t>メ</t>
    </rPh>
    <phoneticPr fontId="1"/>
  </si>
  <si>
    <r>
      <t>使用者は</t>
    </r>
    <r>
      <rPr>
        <b/>
        <sz val="11"/>
        <color rgb="FFFF0000"/>
        <rFont val="ＭＳ Ｐゴシック"/>
        <family val="3"/>
        <charset val="128"/>
        <scheme val="minor"/>
      </rPr>
      <t>目標を２マス横滑り</t>
    </r>
    <r>
      <rPr>
        <sz val="11"/>
        <color theme="1"/>
        <rFont val="ＭＳ Ｐゴシック"/>
        <family val="2"/>
        <charset val="128"/>
        <scheme val="minor"/>
      </rPr>
      <t>させる</t>
    </r>
    <rPh sb="0" eb="3">
      <t>シヨウシャ</t>
    </rPh>
    <rPh sb="4" eb="6">
      <t>モクヒョウ</t>
    </rPh>
    <rPh sb="10" eb="12">
      <t>ヨコスベ</t>
    </rPh>
    <phoneticPr fontId="1"/>
  </si>
  <si>
    <r>
      <t>この攻撃は、目標を中心とした</t>
    </r>
    <r>
      <rPr>
        <b/>
        <sz val="11"/>
        <color rgb="FFFF0000"/>
        <rFont val="ＭＳ Ｐゴシック"/>
        <family val="3"/>
        <charset val="128"/>
        <scheme val="minor"/>
      </rPr>
      <t>爆発１の範囲</t>
    </r>
    <r>
      <rPr>
        <sz val="11"/>
        <color theme="1"/>
        <rFont val="ＭＳ Ｐゴシック"/>
        <family val="2"/>
        <charset val="128"/>
        <scheme val="minor"/>
      </rPr>
      <t>に、渦巻く強風の区域を作る、この区域はその</t>
    </r>
    <rPh sb="2" eb="4">
      <t>コウゲキ</t>
    </rPh>
    <rPh sb="6" eb="8">
      <t>モクヒョウ</t>
    </rPh>
    <rPh sb="9" eb="11">
      <t>チュウシン</t>
    </rPh>
    <rPh sb="14" eb="16">
      <t>バクハツ</t>
    </rPh>
    <rPh sb="18" eb="20">
      <t>ハンイ</t>
    </rPh>
    <rPh sb="22" eb="24">
      <t>ウズマ</t>
    </rPh>
    <rPh sb="25" eb="27">
      <t>キョウフウ</t>
    </rPh>
    <rPh sb="28" eb="30">
      <t>クイキ</t>
    </rPh>
    <rPh sb="31" eb="32">
      <t>ツク</t>
    </rPh>
    <phoneticPr fontId="1"/>
  </si>
  <si>
    <r>
      <rPr>
        <b/>
        <sz val="11"/>
        <color rgb="FFFF0000"/>
        <rFont val="ＭＳ Ｐゴシック"/>
        <family val="3"/>
        <charset val="128"/>
        <scheme val="minor"/>
      </rPr>
      <t>１マス横滑り</t>
    </r>
    <r>
      <rPr>
        <sz val="11"/>
        <color theme="1"/>
        <rFont val="ＭＳ Ｐゴシック"/>
        <family val="2"/>
        <charset val="128"/>
        <scheme val="minor"/>
      </rPr>
      <t>させることができる。</t>
    </r>
    <rPh sb="3" eb="5">
      <t>ヨコスベ</t>
    </rPh>
    <phoneticPr fontId="1"/>
  </si>
  <si>
    <r>
      <t>さらに目標は使用者の</t>
    </r>
    <r>
      <rPr>
        <b/>
        <sz val="11"/>
        <color rgb="FFFF0000"/>
        <rFont val="ＭＳ Ｐゴシック"/>
        <family val="3"/>
        <charset val="128"/>
        <scheme val="minor"/>
      </rPr>
      <t>次T終まで盲目状態</t>
    </r>
    <r>
      <rPr>
        <sz val="11"/>
        <color theme="1"/>
        <rFont val="ＭＳ Ｐゴシック"/>
        <family val="2"/>
        <charset val="128"/>
        <scheme val="minor"/>
      </rPr>
      <t>となる</t>
    </r>
    <rPh sb="3" eb="5">
      <t>モクヒョウ</t>
    </rPh>
    <rPh sb="6" eb="9">
      <t>シヨウシャ</t>
    </rPh>
    <rPh sb="10" eb="11">
      <t>ジ</t>
    </rPh>
    <rPh sb="12" eb="13">
      <t>シュウ</t>
    </rPh>
    <rPh sb="15" eb="17">
      <t>モウモク</t>
    </rPh>
    <rPh sb="17" eb="19">
      <t>ジョウタイ</t>
    </rPh>
    <phoneticPr fontId="1"/>
  </si>
  <si>
    <r>
      <t>この攻撃は、目標の中心とした</t>
    </r>
    <r>
      <rPr>
        <b/>
        <sz val="11"/>
        <color rgb="FFFF0000"/>
        <rFont val="ＭＳ Ｐゴシック"/>
        <family val="3"/>
        <charset val="128"/>
        <scheme val="minor"/>
      </rPr>
      <t>爆発３</t>
    </r>
    <r>
      <rPr>
        <sz val="11"/>
        <color theme="1"/>
        <rFont val="ＭＳ Ｐゴシック"/>
        <family val="2"/>
        <charset val="128"/>
        <scheme val="minor"/>
      </rPr>
      <t>の範囲に、上昇気流の区域を作る。この区域はその</t>
    </r>
    <r>
      <rPr>
        <b/>
        <sz val="11"/>
        <color rgb="FFFF0000"/>
        <rFont val="ＭＳ Ｐゴシック"/>
        <family val="3"/>
        <charset val="128"/>
        <scheme val="minor"/>
      </rPr>
      <t>遭遇</t>
    </r>
    <rPh sb="2" eb="4">
      <t>コウゲキ</t>
    </rPh>
    <rPh sb="6" eb="8">
      <t>モクヒョウ</t>
    </rPh>
    <rPh sb="9" eb="11">
      <t>チュウシン</t>
    </rPh>
    <rPh sb="14" eb="16">
      <t>バクハツ</t>
    </rPh>
    <rPh sb="18" eb="20">
      <t>ハンイ</t>
    </rPh>
    <rPh sb="22" eb="24">
      <t>ジョウショウ</t>
    </rPh>
    <rPh sb="24" eb="26">
      <t>キリュウ</t>
    </rPh>
    <rPh sb="27" eb="29">
      <t>クイキ</t>
    </rPh>
    <rPh sb="30" eb="31">
      <t>ツク</t>
    </rPh>
    <rPh sb="35" eb="37">
      <t>クイキ</t>
    </rPh>
    <rPh sb="40" eb="42">
      <t>ソウグウ</t>
    </rPh>
    <phoneticPr fontId="1"/>
  </si>
  <si>
    <t>④敵の移動を制限　⇒すごく重要だけど、地味で目立たないし確実性に欠ける？</t>
    <rPh sb="1" eb="2">
      <t>テキ</t>
    </rPh>
    <rPh sb="3" eb="5">
      <t>イドウ</t>
    </rPh>
    <rPh sb="6" eb="8">
      <t>セイゲン</t>
    </rPh>
    <rPh sb="28" eb="30">
      <t>カクジツ</t>
    </rPh>
    <rPh sb="30" eb="31">
      <t>セイ</t>
    </rPh>
    <rPh sb="32" eb="33">
      <t>カ</t>
    </rPh>
    <phoneticPr fontId="1"/>
  </si>
  <si>
    <r>
      <t>１回の</t>
    </r>
    <r>
      <rPr>
        <b/>
        <sz val="11"/>
        <color rgb="FFFF0000"/>
        <rFont val="ＭＳ Ｐゴシック"/>
        <family val="3"/>
        <charset val="128"/>
        <scheme val="minor"/>
      </rPr>
      <t>攻撃ロールを再ロール</t>
    </r>
    <r>
      <rPr>
        <sz val="11"/>
        <color theme="1"/>
        <rFont val="ＭＳ Ｐゴシック"/>
        <family val="2"/>
        <charset val="128"/>
        <scheme val="minor"/>
      </rPr>
      <t>する。</t>
    </r>
    <rPh sb="1" eb="2">
      <t>カイ</t>
    </rPh>
    <rPh sb="3" eb="5">
      <t>コウゲキ</t>
    </rPh>
    <rPh sb="9" eb="10">
      <t>サイ</t>
    </rPh>
    <phoneticPr fontId="1"/>
  </si>
  <si>
    <r>
      <t>２回目の出目の方が悪い結果だったとしても、</t>
    </r>
    <r>
      <rPr>
        <b/>
        <sz val="11"/>
        <color rgb="FFFF0000"/>
        <rFont val="ＭＳ Ｐゴシック"/>
        <family val="3"/>
        <charset val="128"/>
        <scheme val="minor"/>
      </rPr>
      <t>２回目の結果を適用</t>
    </r>
    <r>
      <rPr>
        <sz val="11"/>
        <color theme="1"/>
        <rFont val="ＭＳ Ｐゴシック"/>
        <family val="2"/>
        <charset val="128"/>
        <scheme val="minor"/>
      </rPr>
      <t>すること。</t>
    </r>
    <rPh sb="1" eb="3">
      <t>カイメ</t>
    </rPh>
    <rPh sb="4" eb="6">
      <t>デメ</t>
    </rPh>
    <rPh sb="7" eb="8">
      <t>ホウ</t>
    </rPh>
    <rPh sb="9" eb="10">
      <t>ワル</t>
    </rPh>
    <rPh sb="11" eb="13">
      <t>ケッカ</t>
    </rPh>
    <rPh sb="22" eb="24">
      <t>カイメ</t>
    </rPh>
    <rPh sb="25" eb="27">
      <t>ケッカ</t>
    </rPh>
    <rPh sb="28" eb="30">
      <t>テキヨウ</t>
    </rPh>
    <phoneticPr fontId="1"/>
  </si>
  <si>
    <t>ヒットの有無を確認する前に　素早く判断！　　攻撃ロール中は　油断厳禁！</t>
    <rPh sb="4" eb="6">
      <t>ウム</t>
    </rPh>
    <rPh sb="7" eb="9">
      <t>カクニン</t>
    </rPh>
    <rPh sb="11" eb="12">
      <t>マエ</t>
    </rPh>
    <rPh sb="14" eb="16">
      <t>スバヤ</t>
    </rPh>
    <rPh sb="17" eb="19">
      <t>ハンダン</t>
    </rPh>
    <rPh sb="22" eb="24">
      <t>コウゲキ</t>
    </rPh>
    <rPh sb="27" eb="28">
      <t>チュウ</t>
    </rPh>
    <rPh sb="30" eb="32">
      <t>ユダン</t>
    </rPh>
    <rPh sb="32" eb="34">
      <t>ゲンキン</t>
    </rPh>
    <phoneticPr fontId="1"/>
  </si>
  <si>
    <r>
      <t>①外れたと</t>
    </r>
    <r>
      <rPr>
        <b/>
        <sz val="11"/>
        <color rgb="FFFF0000"/>
        <rFont val="ＭＳ Ｐゴシック"/>
        <family val="3"/>
        <charset val="128"/>
        <scheme val="minor"/>
      </rPr>
      <t>思ったら</t>
    </r>
    <r>
      <rPr>
        <sz val="11"/>
        <rFont val="ＭＳ Ｐゴシック"/>
        <family val="3"/>
        <charset val="128"/>
        <scheme val="minor"/>
      </rPr>
      <t>、即決断！　ゲームが進行すると使用タイミングを失うので要注意！</t>
    </r>
    <rPh sb="1" eb="2">
      <t>ハズ</t>
    </rPh>
    <rPh sb="5" eb="6">
      <t>オモ</t>
    </rPh>
    <rPh sb="10" eb="11">
      <t>ソク</t>
    </rPh>
    <rPh sb="11" eb="13">
      <t>ケツダン</t>
    </rPh>
    <rPh sb="19" eb="21">
      <t>シンコウ</t>
    </rPh>
    <rPh sb="24" eb="26">
      <t>シヨウ</t>
    </rPh>
    <rPh sb="32" eb="33">
      <t>ウシナ</t>
    </rPh>
    <rPh sb="36" eb="39">
      <t>ヨウチュウイ</t>
    </rPh>
    <phoneticPr fontId="1"/>
  </si>
  <si>
    <r>
      <t>この精霊の相棒は使用者が</t>
    </r>
    <r>
      <rPr>
        <b/>
        <sz val="11"/>
        <color rgb="FFFF0000"/>
        <rFont val="ＭＳ Ｐゴシック"/>
        <family val="3"/>
        <charset val="128"/>
        <scheme val="minor"/>
      </rPr>
      <t>気絶状態</t>
    </r>
    <r>
      <rPr>
        <sz val="11"/>
        <rFont val="ＭＳ Ｐゴシック"/>
        <family val="3"/>
        <charset val="128"/>
        <scheme val="minor"/>
      </rPr>
      <t>になるか、使用者が</t>
    </r>
    <r>
      <rPr>
        <b/>
        <sz val="11"/>
        <color rgb="FFFF0000"/>
        <rFont val="ＭＳ Ｐゴシック"/>
        <family val="3"/>
        <charset val="128"/>
        <scheme val="minor"/>
      </rPr>
      <t>１回のマイナー・アクションとして解除</t>
    </r>
    <rPh sb="2" eb="4">
      <t>セイレイ</t>
    </rPh>
    <rPh sb="5" eb="7">
      <t>アイボウ</t>
    </rPh>
    <rPh sb="8" eb="11">
      <t>シヨウシャ</t>
    </rPh>
    <rPh sb="12" eb="14">
      <t>キゼツ</t>
    </rPh>
    <rPh sb="14" eb="16">
      <t>ジョウタイ</t>
    </rPh>
    <rPh sb="21" eb="24">
      <t>シヨウシャ</t>
    </rPh>
    <rPh sb="26" eb="27">
      <t>カイ</t>
    </rPh>
    <phoneticPr fontId="1"/>
  </si>
  <si>
    <r>
      <t>するまで持続する。この精霊は</t>
    </r>
    <r>
      <rPr>
        <b/>
        <sz val="11"/>
        <color rgb="FF00B050"/>
        <rFont val="ＭＳ Ｐゴシック"/>
        <family val="3"/>
        <charset val="128"/>
        <scheme val="minor"/>
      </rPr>
      <t>マス１つを占める</t>
    </r>
    <r>
      <rPr>
        <sz val="11"/>
        <color theme="1"/>
        <rFont val="ＭＳ Ｐゴシック"/>
        <family val="3"/>
        <charset val="128"/>
        <scheme val="minor"/>
      </rPr>
      <t>。敵はこのマスを通り抜けることはできないが、</t>
    </r>
    <rPh sb="4" eb="6">
      <t>ジゾク</t>
    </rPh>
    <phoneticPr fontId="1"/>
  </si>
  <si>
    <t>　回復後に使わないと　かなり残念な事になり得るので要注意！</t>
    <rPh sb="1" eb="3">
      <t>カイフク</t>
    </rPh>
    <rPh sb="3" eb="4">
      <t>ゴ</t>
    </rPh>
    <rPh sb="5" eb="6">
      <t>ツカ</t>
    </rPh>
    <rPh sb="14" eb="16">
      <t>ザンネン</t>
    </rPh>
    <rPh sb="17" eb="18">
      <t>コト</t>
    </rPh>
    <rPh sb="21" eb="22">
      <t>ウ</t>
    </rPh>
    <rPh sb="25" eb="28">
      <t>ヨウチュウイ</t>
    </rPh>
    <phoneticPr fontId="1"/>
  </si>
  <si>
    <t>消滅必要ダメージ</t>
    <rPh sb="0" eb="2">
      <t>ショウメツ</t>
    </rPh>
    <rPh sb="2" eb="4">
      <t>ヒツヨウ</t>
    </rPh>
    <phoneticPr fontId="1"/>
  </si>
  <si>
    <r>
      <t>　この精霊は</t>
    </r>
    <r>
      <rPr>
        <b/>
        <sz val="11"/>
        <color rgb="FFFF0000"/>
        <rFont val="ＭＳ Ｐゴシック"/>
        <family val="3"/>
        <charset val="128"/>
        <scheme val="minor"/>
      </rPr>
      <t>近接攻撃、あるいは遠隔攻撃の目標</t>
    </r>
    <r>
      <rPr>
        <sz val="11"/>
        <color theme="1"/>
        <rFont val="ＭＳ Ｐゴシック"/>
        <family val="2"/>
        <charset val="128"/>
        <scheme val="minor"/>
      </rPr>
      <t>とすることができるが</t>
    </r>
    <r>
      <rPr>
        <b/>
        <sz val="11"/>
        <color rgb="FF00B050"/>
        <rFont val="ＭＳ Ｐゴシック"/>
        <family val="3"/>
        <charset val="128"/>
        <scheme val="minor"/>
      </rPr>
      <t>HPは持っていない</t>
    </r>
    <r>
      <rPr>
        <sz val="11"/>
        <color theme="1"/>
        <rFont val="ＭＳ Ｐゴシック"/>
        <family val="2"/>
        <charset val="128"/>
        <scheme val="minor"/>
      </rPr>
      <t>。</t>
    </r>
    <rPh sb="3" eb="5">
      <t>セイレイ</t>
    </rPh>
    <rPh sb="6" eb="8">
      <t>キンセツ</t>
    </rPh>
    <rPh sb="8" eb="10">
      <t>コウゲキ</t>
    </rPh>
    <rPh sb="15" eb="17">
      <t>エンカク</t>
    </rPh>
    <rPh sb="17" eb="19">
      <t>コウゲキ</t>
    </rPh>
    <rPh sb="20" eb="22">
      <t>モクヒョウ</t>
    </rPh>
    <rPh sb="35" eb="36">
      <t>モ</t>
    </rPh>
    <phoneticPr fontId="1"/>
  </si>
  <si>
    <r>
      <t>　　適用される。この２体目の精霊の相棒は君の</t>
    </r>
    <r>
      <rPr>
        <b/>
        <sz val="11"/>
        <color rgb="FFFF0000"/>
        <rFont val="ＭＳ Ｐゴシック"/>
        <family val="3"/>
        <charset val="128"/>
        <scheme val="minor"/>
      </rPr>
      <t>次T終に消える</t>
    </r>
    <r>
      <rPr>
        <sz val="11"/>
        <color theme="1"/>
        <rFont val="ＭＳ Ｐゴシック"/>
        <family val="3"/>
        <charset val="128"/>
        <scheme val="minor"/>
      </rPr>
      <t>。</t>
    </r>
    <phoneticPr fontId="1"/>
  </si>
  <si>
    <r>
      <t>　　君が[精霊]パワーによる</t>
    </r>
    <r>
      <rPr>
        <b/>
        <sz val="11"/>
        <color rgb="FFFF0000"/>
        <rFont val="ＭＳ Ｐゴシック"/>
        <family val="3"/>
        <charset val="128"/>
        <scheme val="minor"/>
      </rPr>
      <t>攻撃を行う際</t>
    </r>
    <r>
      <rPr>
        <sz val="11"/>
        <color theme="1"/>
        <rFont val="ＭＳ Ｐゴシック"/>
        <family val="3"/>
        <charset val="128"/>
        <scheme val="minor"/>
      </rPr>
      <t>には、君はその攻撃において</t>
    </r>
    <r>
      <rPr>
        <b/>
        <sz val="11"/>
        <color rgb="FFFF0000"/>
        <rFont val="ＭＳ Ｐゴシック"/>
        <family val="3"/>
        <charset val="128"/>
        <scheme val="minor"/>
      </rPr>
      <t>どちらの相棒を用いるか自由</t>
    </r>
    <r>
      <rPr>
        <sz val="11"/>
        <color theme="1"/>
        <rFont val="ＭＳ Ｐゴシック"/>
        <family val="3"/>
        <charset val="128"/>
        <scheme val="minor"/>
      </rPr>
      <t>に</t>
    </r>
    <rPh sb="23" eb="24">
      <t>キミ</t>
    </rPh>
    <rPh sb="27" eb="29">
      <t>コウゲキ</t>
    </rPh>
    <rPh sb="37" eb="39">
      <t>アイボウ</t>
    </rPh>
    <rPh sb="40" eb="41">
      <t>モチ</t>
    </rPh>
    <rPh sb="44" eb="46">
      <t>ジユウ</t>
    </rPh>
    <phoneticPr fontId="1"/>
  </si>
  <si>
    <t>②ダメージ重視のパワーは基本　他人任せなので(笑)、</t>
    <rPh sb="5" eb="7">
      <t>ジュウシ</t>
    </rPh>
    <rPh sb="12" eb="14">
      <t>キホン</t>
    </rPh>
    <rPh sb="15" eb="16">
      <t>ホカ</t>
    </rPh>
    <rPh sb="16" eb="18">
      <t>ヒトマカ</t>
    </rPh>
    <rPh sb="23" eb="24">
      <t>ワライ</t>
    </rPh>
    <phoneticPr fontId="1"/>
  </si>
  <si>
    <r>
      <t>　　使用者がこの気印使用した</t>
    </r>
    <r>
      <rPr>
        <b/>
        <sz val="11"/>
        <color rgb="FFFF0000"/>
        <rFont val="ＭＳ Ｐゴシック"/>
        <family val="3"/>
        <charset val="128"/>
        <scheme val="minor"/>
      </rPr>
      <t>近接攻撃</t>
    </r>
    <r>
      <rPr>
        <sz val="11"/>
        <color theme="1"/>
        <rFont val="ＭＳ Ｐゴシック"/>
        <family val="2"/>
        <charset val="128"/>
        <scheme val="minor"/>
      </rPr>
      <t>を敵にヒットさせる。</t>
    </r>
    <rPh sb="2" eb="5">
      <t>シヨウシャ</t>
    </rPh>
    <rPh sb="8" eb="9">
      <t>キ</t>
    </rPh>
    <rPh sb="9" eb="10">
      <t>イン</t>
    </rPh>
    <rPh sb="10" eb="12">
      <t>シヨウ</t>
    </rPh>
    <rPh sb="14" eb="16">
      <t>キンセツ</t>
    </rPh>
    <rPh sb="16" eb="18">
      <t>コウゲキ</t>
    </rPh>
    <rPh sb="19" eb="20">
      <t>テキ</t>
    </rPh>
    <phoneticPr fontId="1"/>
  </si>
  <si>
    <r>
      <t>※：</t>
    </r>
    <r>
      <rPr>
        <b/>
        <sz val="12"/>
        <color rgb="FF00B0F0"/>
        <rFont val="ＭＳ Ｐゴシック"/>
        <family val="3"/>
        <charset val="128"/>
        <scheme val="minor"/>
      </rPr>
      <t>神出鬼没の精霊</t>
    </r>
    <r>
      <rPr>
        <b/>
        <sz val="12"/>
        <color theme="1"/>
        <rFont val="ＭＳ Ｐゴシック"/>
        <family val="3"/>
        <charset val="128"/>
        <scheme val="minor"/>
      </rPr>
      <t>（PHⅡ191）</t>
    </r>
    <phoneticPr fontId="1"/>
  </si>
  <si>
    <r>
      <t>使用者の</t>
    </r>
    <r>
      <rPr>
        <b/>
        <sz val="11"/>
        <color rgb="FFFF0000"/>
        <rFont val="ＭＳ Ｐゴシック"/>
        <family val="3"/>
        <charset val="128"/>
        <scheme val="minor"/>
      </rPr>
      <t>精霊の相棒に隣接しているか使用者から３マス以内</t>
    </r>
    <r>
      <rPr>
        <sz val="11"/>
        <color theme="1"/>
        <rFont val="ＭＳ Ｐゴシック"/>
        <family val="2"/>
        <charset val="128"/>
        <scheme val="minor"/>
      </rPr>
      <t>にいる味方１人は、</t>
    </r>
    <rPh sb="0" eb="3">
      <t>シヨウシャ</t>
    </rPh>
    <rPh sb="4" eb="6">
      <t>セイレイ</t>
    </rPh>
    <rPh sb="7" eb="9">
      <t>アイボウ</t>
    </rPh>
    <rPh sb="10" eb="12">
      <t>リンセツ</t>
    </rPh>
    <rPh sb="17" eb="20">
      <t>シヨウシャ</t>
    </rPh>
    <rPh sb="25" eb="27">
      <t>イナイ</t>
    </rPh>
    <rPh sb="30" eb="32">
      <t>ミカタ</t>
    </rPh>
    <rPh sb="32" eb="34">
      <t>ヒトリ</t>
    </rPh>
    <phoneticPr fontId="1"/>
  </si>
  <si>
    <r>
      <t>使用者または使用者の</t>
    </r>
    <r>
      <rPr>
        <sz val="11"/>
        <rFont val="ＭＳ Ｐゴシック"/>
        <family val="3"/>
        <charset val="128"/>
        <scheme val="minor"/>
      </rPr>
      <t>精霊の相棒</t>
    </r>
    <r>
      <rPr>
        <sz val="11"/>
        <color theme="1"/>
        <rFont val="ＭＳ Ｐゴシック"/>
        <family val="2"/>
        <charset val="128"/>
        <scheme val="minor"/>
      </rPr>
      <t>の</t>
    </r>
    <r>
      <rPr>
        <b/>
        <sz val="11"/>
        <color rgb="FFFF0000"/>
        <rFont val="ＭＳ Ｐゴシック"/>
        <family val="3"/>
        <charset val="128"/>
        <scheme val="minor"/>
      </rPr>
      <t>いずれかから２マス以内</t>
    </r>
    <r>
      <rPr>
        <sz val="11"/>
        <color theme="1"/>
        <rFont val="ＭＳ Ｐゴシック"/>
        <family val="2"/>
        <charset val="128"/>
        <scheme val="minor"/>
      </rPr>
      <t>にいる</t>
    </r>
    <r>
      <rPr>
        <b/>
        <sz val="11"/>
        <color rgb="FFFF0000"/>
        <rFont val="ＭＳ Ｐゴシック"/>
        <family val="3"/>
        <charset val="128"/>
        <scheme val="minor"/>
      </rPr>
      <t>味方１人</t>
    </r>
    <r>
      <rPr>
        <sz val="11"/>
        <color theme="1"/>
        <rFont val="ＭＳ Ｐゴシック"/>
        <family val="2"/>
        <charset val="128"/>
        <scheme val="minor"/>
      </rPr>
      <t>は</t>
    </r>
    <rPh sb="0" eb="3">
      <t>シヨウシャ</t>
    </rPh>
    <rPh sb="6" eb="9">
      <t>シヨウシャ</t>
    </rPh>
    <rPh sb="10" eb="12">
      <t>セイレイ</t>
    </rPh>
    <rPh sb="13" eb="15">
      <t>アイボウ</t>
    </rPh>
    <rPh sb="25" eb="27">
      <t>イナイ</t>
    </rPh>
    <rPh sb="30" eb="32">
      <t>ミカタ</t>
    </rPh>
    <rPh sb="32" eb="34">
      <t>ヒトリ</t>
    </rPh>
    <phoneticPr fontId="1"/>
  </si>
  <si>
    <r>
      <t>　　目標は使用者に攻撃をヒットさせるまで、</t>
    </r>
    <r>
      <rPr>
        <b/>
        <sz val="11"/>
        <color rgb="FFFF0000"/>
        <rFont val="ＭＳ Ｐゴシック"/>
        <family val="3"/>
        <charset val="128"/>
        <scheme val="minor"/>
      </rPr>
      <t>視認困難と遮蔽</t>
    </r>
    <r>
      <rPr>
        <sz val="11"/>
        <color theme="1"/>
        <rFont val="ＭＳ Ｐゴシック"/>
        <family val="3"/>
        <charset val="128"/>
        <scheme val="minor"/>
      </rPr>
      <t>による利益を得られない。</t>
    </r>
    <rPh sb="2" eb="4">
      <t>モクヒョウ</t>
    </rPh>
    <rPh sb="5" eb="8">
      <t>シヨウシャ</t>
    </rPh>
    <rPh sb="9" eb="11">
      <t>コウゲキ</t>
    </rPh>
    <rPh sb="21" eb="23">
      <t>シニン</t>
    </rPh>
    <rPh sb="23" eb="25">
      <t>コンナン</t>
    </rPh>
    <rPh sb="26" eb="28">
      <t>シャヘイ</t>
    </rPh>
    <rPh sb="31" eb="33">
      <t>リエキ</t>
    </rPh>
    <rPh sb="34" eb="35">
      <t>エ</t>
    </rPh>
    <phoneticPr fontId="1"/>
  </si>
  <si>
    <r>
      <t>目標は使用者に攻撃をヒットさせるまで、</t>
    </r>
    <r>
      <rPr>
        <b/>
        <sz val="11"/>
        <color rgb="FFFF0000"/>
        <rFont val="ＭＳ Ｐゴシック"/>
        <family val="3"/>
        <charset val="128"/>
        <scheme val="minor"/>
      </rPr>
      <t>視認困難と遮蔽</t>
    </r>
    <r>
      <rPr>
        <sz val="11"/>
        <color theme="1"/>
        <rFont val="ＭＳ Ｐゴシック"/>
        <family val="2"/>
        <charset val="128"/>
        <scheme val="minor"/>
      </rPr>
      <t>による利益を得られない。</t>
    </r>
    <phoneticPr fontId="1"/>
  </si>
  <si>
    <r>
      <t>この攻撃が１体以上の</t>
    </r>
    <r>
      <rPr>
        <b/>
        <sz val="11"/>
        <color rgb="FFFF0000"/>
        <rFont val="ＭＳ Ｐゴシック"/>
        <family val="3"/>
        <charset val="128"/>
        <scheme val="minor"/>
      </rPr>
      <t>目標にヒット</t>
    </r>
    <r>
      <rPr>
        <sz val="11"/>
        <color theme="1"/>
        <rFont val="ＭＳ Ｐゴシック"/>
        <family val="2"/>
        <charset val="128"/>
        <scheme val="minor"/>
      </rPr>
      <t>したなら、</t>
    </r>
    <rPh sb="2" eb="4">
      <t>コウゲキ</t>
    </rPh>
    <rPh sb="6" eb="9">
      <t>タイイジョウ</t>
    </rPh>
    <rPh sb="10" eb="12">
      <t>モクヒョウ</t>
    </rPh>
    <phoneticPr fontId="1"/>
  </si>
  <si>
    <r>
      <t>爆発の範囲内の</t>
    </r>
    <r>
      <rPr>
        <b/>
        <sz val="11"/>
        <color rgb="FFFF0000"/>
        <rFont val="ＭＳ Ｐゴシック"/>
        <family val="3"/>
        <charset val="128"/>
        <scheme val="minor"/>
      </rPr>
      <t>敵すべて</t>
    </r>
    <rPh sb="0" eb="2">
      <t>バクハツ</t>
    </rPh>
    <rPh sb="3" eb="6">
      <t>ハンイナイ</t>
    </rPh>
    <rPh sb="7" eb="8">
      <t>テキ</t>
    </rPh>
    <phoneticPr fontId="1"/>
  </si>
  <si>
    <r>
      <t>使用者の</t>
    </r>
    <r>
      <rPr>
        <b/>
        <sz val="11"/>
        <color rgb="FFFF0000"/>
        <rFont val="ＭＳ Ｐゴシック"/>
        <family val="3"/>
        <charset val="128"/>
        <scheme val="minor"/>
      </rPr>
      <t>次T終</t>
    </r>
    <r>
      <rPr>
        <sz val="11"/>
        <color theme="1"/>
        <rFont val="ＭＳ Ｐゴシック"/>
        <family val="2"/>
        <charset val="128"/>
        <scheme val="minor"/>
      </rPr>
      <t>まで、この目標に対する</t>
    </r>
    <r>
      <rPr>
        <b/>
        <sz val="11"/>
        <color rgb="FFFF0000"/>
        <rFont val="ＭＳ Ｐゴシック"/>
        <family val="3"/>
        <charset val="128"/>
        <scheme val="minor"/>
      </rPr>
      <t>味方の攻撃</t>
    </r>
    <r>
      <rPr>
        <sz val="11"/>
        <color theme="1"/>
        <rFont val="ＭＳ Ｐゴシック"/>
        <family val="2"/>
        <charset val="128"/>
        <scheme val="minor"/>
      </rPr>
      <t>は皆、</t>
    </r>
    <rPh sb="0" eb="3">
      <t>シヨウシャ</t>
    </rPh>
    <rPh sb="4" eb="5">
      <t>ジ</t>
    </rPh>
    <rPh sb="6" eb="7">
      <t>シュウ</t>
    </rPh>
    <rPh sb="12" eb="14">
      <t>モクヒョウ</t>
    </rPh>
    <rPh sb="15" eb="16">
      <t>タイ</t>
    </rPh>
    <rPh sb="18" eb="20">
      <t>ミカタ</t>
    </rPh>
    <rPh sb="21" eb="23">
      <t>コウゲキ</t>
    </rPh>
    <rPh sb="24" eb="25">
      <t>ミナ</t>
    </rPh>
    <phoneticPr fontId="1"/>
  </si>
  <si>
    <t>１６レベルから　射程が２０にアップ！</t>
    <rPh sb="8" eb="10">
      <t>シャテイ</t>
    </rPh>
    <phoneticPr fontId="1"/>
  </si>
  <si>
    <r>
      <t>させることができる。１回の</t>
    </r>
    <r>
      <rPr>
        <b/>
        <sz val="11"/>
        <color rgb="FFFF0000"/>
        <rFont val="ＭＳ Ｐゴシック"/>
        <family val="3"/>
        <charset val="128"/>
        <scheme val="minor"/>
      </rPr>
      <t>MA</t>
    </r>
    <r>
      <rPr>
        <sz val="11"/>
        <color theme="1"/>
        <rFont val="ＭＳ Ｐゴシック"/>
        <family val="2"/>
        <charset val="128"/>
        <scheme val="minor"/>
      </rPr>
      <t>として使用者はこの区域の中にいる</t>
    </r>
    <r>
      <rPr>
        <b/>
        <sz val="11"/>
        <color rgb="FFFF0000"/>
        <rFont val="ＭＳ Ｐゴシック"/>
        <family val="3"/>
        <charset val="128"/>
        <scheme val="minor"/>
      </rPr>
      <t>すべてのクリーチャ</t>
    </r>
    <r>
      <rPr>
        <sz val="11"/>
        <color theme="1"/>
        <rFont val="ＭＳ Ｐゴシック"/>
        <family val="2"/>
        <charset val="128"/>
        <scheme val="minor"/>
      </rPr>
      <t>ーを</t>
    </r>
    <phoneticPr fontId="1"/>
  </si>
  <si>
    <r>
      <rPr>
        <b/>
        <sz val="11"/>
        <color rgb="FFFF0000"/>
        <rFont val="ＭＳ Ｐゴシック"/>
        <family val="3"/>
        <charset val="128"/>
        <scheme val="minor"/>
      </rPr>
      <t>味方は通り抜ける</t>
    </r>
    <r>
      <rPr>
        <sz val="11"/>
        <color theme="1"/>
        <rFont val="ＭＳ Ｐゴシック"/>
        <family val="3"/>
        <charset val="128"/>
        <scheme val="minor"/>
      </rPr>
      <t>ことができる。使用者は自分が</t>
    </r>
    <r>
      <rPr>
        <b/>
        <sz val="11"/>
        <color rgb="FFFFC000"/>
        <rFont val="ＭＳ Ｐゴシック"/>
        <family val="3"/>
        <charset val="128"/>
        <scheme val="minor"/>
      </rPr>
      <t>移動アクションを取った時</t>
    </r>
    <r>
      <rPr>
        <sz val="11"/>
        <color theme="1"/>
        <rFont val="ＭＳ Ｐゴシック"/>
        <family val="3"/>
        <charset val="128"/>
        <scheme val="minor"/>
      </rPr>
      <t>、この精霊も使用者</t>
    </r>
    <rPh sb="37" eb="39">
      <t>セイレイ</t>
    </rPh>
    <rPh sb="40" eb="43">
      <t>シヨウシャ</t>
    </rPh>
    <phoneticPr fontId="1"/>
  </si>
  <si>
    <r>
      <rPr>
        <b/>
        <sz val="11"/>
        <color rgb="FFFF0000"/>
        <rFont val="ＭＳ Ｐゴシック"/>
        <family val="3"/>
        <charset val="128"/>
        <scheme val="minor"/>
      </rPr>
      <t>遭遇終了</t>
    </r>
    <r>
      <rPr>
        <sz val="11"/>
        <color theme="1"/>
        <rFont val="ＭＳ Ｐゴシック"/>
        <family val="3"/>
        <charset val="128"/>
        <scheme val="minor"/>
      </rPr>
      <t>まで持続する。使用者は、１回の</t>
    </r>
    <r>
      <rPr>
        <b/>
        <sz val="11"/>
        <color rgb="FFFFC000"/>
        <rFont val="ＭＳ Ｐゴシック"/>
        <family val="3"/>
        <charset val="128"/>
        <scheme val="minor"/>
      </rPr>
      <t>移動アクション</t>
    </r>
    <r>
      <rPr>
        <sz val="11"/>
        <color theme="1"/>
        <rFont val="ＭＳ Ｐゴシック"/>
        <family val="3"/>
        <charset val="128"/>
        <scheme val="minor"/>
      </rPr>
      <t>としてこの区域を</t>
    </r>
    <r>
      <rPr>
        <b/>
        <sz val="11"/>
        <color rgb="FFFFC000"/>
        <rFont val="ＭＳ Ｐゴシック"/>
        <family val="3"/>
        <charset val="128"/>
        <scheme val="minor"/>
      </rPr>
      <t>５マスまで移動</t>
    </r>
    <rPh sb="0" eb="2">
      <t>ソウグウ</t>
    </rPh>
    <rPh sb="2" eb="4">
      <t>シュウリョウ</t>
    </rPh>
    <rPh sb="6" eb="8">
      <t>ジゾク</t>
    </rPh>
    <phoneticPr fontId="1"/>
  </si>
  <si>
    <r>
      <rPr>
        <b/>
        <sz val="11"/>
        <color rgb="FFFF0000"/>
        <rFont val="ＭＳ Ｐゴシック"/>
        <family val="3"/>
        <charset val="128"/>
        <scheme val="minor"/>
      </rPr>
      <t>　ダメージよりも　ヒット時の効果メインのパワー狙い！　</t>
    </r>
    <r>
      <rPr>
        <sz val="11"/>
        <color theme="1"/>
        <rFont val="ＭＳ Ｐゴシック"/>
        <family val="2"/>
        <charset val="128"/>
        <scheme val="minor"/>
      </rPr>
      <t>一日毎でも遭遇毎でもアリ。</t>
    </r>
    <rPh sb="23" eb="24">
      <t>ネラ</t>
    </rPh>
    <rPh sb="27" eb="29">
      <t>イチニチ</t>
    </rPh>
    <rPh sb="29" eb="30">
      <t>マイ</t>
    </rPh>
    <rPh sb="32" eb="34">
      <t>ソウグウ</t>
    </rPh>
    <rPh sb="34" eb="35">
      <t>マイ</t>
    </rPh>
    <phoneticPr fontId="1"/>
  </si>
  <si>
    <r>
      <t>１回の</t>
    </r>
    <r>
      <rPr>
        <b/>
        <sz val="11"/>
        <color rgb="FFFFC000"/>
        <rFont val="ＭＳ Ｐゴシック"/>
        <family val="3"/>
        <charset val="128"/>
        <scheme val="minor"/>
      </rPr>
      <t>移動アクション</t>
    </r>
    <r>
      <rPr>
        <sz val="11"/>
        <color theme="1"/>
        <rFont val="ＭＳ Ｐゴシック"/>
        <family val="2"/>
        <charset val="128"/>
        <scheme val="minor"/>
      </rPr>
      <t>としてこの区域を</t>
    </r>
    <r>
      <rPr>
        <b/>
        <sz val="11"/>
        <color rgb="FFFFC000"/>
        <rFont val="ＭＳ Ｐゴシック"/>
        <family val="3"/>
        <charset val="128"/>
        <scheme val="minor"/>
      </rPr>
      <t>５マス移動</t>
    </r>
    <r>
      <rPr>
        <sz val="11"/>
        <color theme="1"/>
        <rFont val="ＭＳ Ｐゴシック"/>
        <family val="2"/>
        <charset val="128"/>
        <scheme val="minor"/>
      </rPr>
      <t>させる事ができる。</t>
    </r>
    <rPh sb="1" eb="2">
      <t>カイ</t>
    </rPh>
    <rPh sb="3" eb="5">
      <t>イドウ</t>
    </rPh>
    <rPh sb="15" eb="17">
      <t>クイキ</t>
    </rPh>
    <rPh sb="21" eb="23">
      <t>イドウ</t>
    </rPh>
    <rPh sb="26" eb="27">
      <t>コト</t>
    </rPh>
    <phoneticPr fontId="1"/>
  </si>
  <si>
    <r>
      <rPr>
        <b/>
        <sz val="11"/>
        <color rgb="FFFF0000"/>
        <rFont val="ＭＳ Ｐゴシック"/>
        <family val="3"/>
        <charset val="128"/>
        <scheme val="minor"/>
      </rPr>
      <t>の終了</t>
    </r>
    <r>
      <rPr>
        <sz val="11"/>
        <color theme="1"/>
        <rFont val="ＭＳ Ｐゴシック"/>
        <family val="3"/>
        <charset val="128"/>
        <scheme val="minor"/>
      </rPr>
      <t>時まで持続する。この区域の中にいる間、</t>
    </r>
    <r>
      <rPr>
        <b/>
        <sz val="11"/>
        <color rgb="FFFF0000"/>
        <rFont val="ＭＳ Ｐゴシック"/>
        <family val="3"/>
        <charset val="128"/>
        <scheme val="minor"/>
      </rPr>
      <t>すべての味方</t>
    </r>
    <r>
      <rPr>
        <sz val="11"/>
        <color theme="1"/>
        <rFont val="ＭＳ Ｐゴシック"/>
        <family val="3"/>
        <charset val="128"/>
        <scheme val="minor"/>
      </rPr>
      <t>は１回の</t>
    </r>
    <r>
      <rPr>
        <b/>
        <sz val="11"/>
        <color rgb="FFFF0000"/>
        <rFont val="ＭＳ Ｐゴシック"/>
        <family val="3"/>
        <charset val="128"/>
        <scheme val="minor"/>
      </rPr>
      <t>移動アクション</t>
    </r>
    <r>
      <rPr>
        <sz val="11"/>
        <color theme="1"/>
        <rFont val="ＭＳ Ｐゴシック"/>
        <family val="3"/>
        <charset val="128"/>
        <scheme val="minor"/>
      </rPr>
      <t>によって</t>
    </r>
    <rPh sb="1" eb="3">
      <t>シュウリョウ</t>
    </rPh>
    <rPh sb="3" eb="4">
      <t>ジ</t>
    </rPh>
    <rPh sb="6" eb="8">
      <t>ジゾク</t>
    </rPh>
    <rPh sb="13" eb="15">
      <t>クイキ</t>
    </rPh>
    <rPh sb="16" eb="17">
      <t>ナカ</t>
    </rPh>
    <rPh sb="20" eb="21">
      <t>アイダ</t>
    </rPh>
    <rPh sb="26" eb="28">
      <t>ミカタ</t>
    </rPh>
    <rPh sb="30" eb="31">
      <t>カイ</t>
    </rPh>
    <rPh sb="32" eb="34">
      <t>イドウ</t>
    </rPh>
    <phoneticPr fontId="1"/>
  </si>
  <si>
    <r>
      <rPr>
        <sz val="11"/>
        <rFont val="ＭＳ Ｐゴシック"/>
        <family val="3"/>
        <charset val="128"/>
        <scheme val="minor"/>
      </rPr>
      <t>自身の</t>
    </r>
    <r>
      <rPr>
        <b/>
        <sz val="11"/>
        <color rgb="FFFFC000"/>
        <rFont val="ＭＳ Ｐゴシック"/>
        <family val="3"/>
        <charset val="128"/>
        <scheme val="minor"/>
      </rPr>
      <t>移動速度に等しいマスだけ移動</t>
    </r>
    <r>
      <rPr>
        <sz val="11"/>
        <color theme="1"/>
        <rFont val="ＭＳ Ｐゴシック"/>
        <family val="2"/>
        <charset val="128"/>
        <scheme val="minor"/>
      </rPr>
      <t>させる事ができる。</t>
    </r>
    <rPh sb="0" eb="2">
      <t>ジシン</t>
    </rPh>
    <rPh sb="3" eb="5">
      <t>イドウ</t>
    </rPh>
    <rPh sb="5" eb="7">
      <t>ソクド</t>
    </rPh>
    <rPh sb="8" eb="9">
      <t>ヒト</t>
    </rPh>
    <rPh sb="15" eb="17">
      <t>イドウ</t>
    </rPh>
    <rPh sb="20" eb="21">
      <t>コト</t>
    </rPh>
    <phoneticPr fontId="1"/>
  </si>
  <si>
    <r>
      <t>１体あるいは</t>
    </r>
    <r>
      <rPr>
        <b/>
        <sz val="11"/>
        <color rgb="FFFF0000"/>
        <rFont val="ＭＳ Ｐゴシック"/>
        <family val="3"/>
        <charset val="128"/>
        <scheme val="minor"/>
      </rPr>
      <t>２体</t>
    </r>
    <r>
      <rPr>
        <sz val="11"/>
        <color theme="1"/>
        <rFont val="ＭＳ Ｐゴシック"/>
        <family val="2"/>
        <charset val="128"/>
        <scheme val="minor"/>
      </rPr>
      <t>のクリーチャー</t>
    </r>
    <rPh sb="1" eb="2">
      <t>タイ</t>
    </rPh>
    <rPh sb="7" eb="8">
      <t>タイ</t>
    </rPh>
    <phoneticPr fontId="1"/>
  </si>
  <si>
    <r>
      <rPr>
        <b/>
        <sz val="11"/>
        <color rgb="FFFF0000"/>
        <rFont val="ＭＳ Ｐゴシック"/>
        <family val="3"/>
        <charset val="128"/>
        <scheme val="minor"/>
      </rPr>
      <t>味方</t>
    </r>
    <r>
      <rPr>
        <sz val="11"/>
        <color theme="1"/>
        <rFont val="ＭＳ Ｐゴシック"/>
        <family val="2"/>
        <charset val="128"/>
        <scheme val="minor"/>
      </rPr>
      <t>１人、あるいは</t>
    </r>
    <r>
      <rPr>
        <b/>
        <sz val="11"/>
        <color rgb="FFFF0000"/>
        <rFont val="ＭＳ Ｐゴシック"/>
        <family val="3"/>
        <charset val="128"/>
        <scheme val="minor"/>
      </rPr>
      <t>２人</t>
    </r>
    <rPh sb="0" eb="2">
      <t>ミカタ</t>
    </rPh>
    <rPh sb="2" eb="4">
      <t>ヒトリ</t>
    </rPh>
    <rPh sb="9" eb="11">
      <t>フタリ</t>
    </rPh>
    <phoneticPr fontId="1"/>
  </si>
  <si>
    <r>
      <t>※：</t>
    </r>
    <r>
      <rPr>
        <b/>
        <sz val="12"/>
        <color rgb="FF008000"/>
        <rFont val="HGP創英ﾌﾟﾚｾﾞﾝｽEB"/>
        <family val="1"/>
        <charset val="128"/>
      </rPr>
      <t>キーン･イーグルのアクション</t>
    </r>
    <r>
      <rPr>
        <b/>
        <sz val="12"/>
        <color theme="1"/>
        <rFont val="ＭＳ Ｐゴシック"/>
        <family val="3"/>
        <charset val="128"/>
        <scheme val="minor"/>
      </rPr>
      <t>（原53）</t>
    </r>
    <phoneticPr fontId="1"/>
  </si>
  <si>
    <r>
      <t>　　パワーを使用し、</t>
    </r>
    <r>
      <rPr>
        <b/>
        <sz val="11"/>
        <color rgb="FF008000"/>
        <rFont val="HGP創英ﾌﾟﾚｾﾞﾝｽEB"/>
        <family val="1"/>
        <charset val="128"/>
      </rPr>
      <t>２体目の精霊</t>
    </r>
    <r>
      <rPr>
        <sz val="11"/>
        <color theme="1"/>
        <rFont val="ＭＳ Ｐゴシック"/>
        <family val="3"/>
        <charset val="128"/>
        <scheme val="minor"/>
      </rPr>
      <t>の相棒を呼びだすことができる。　</t>
    </r>
    <r>
      <rPr>
        <b/>
        <sz val="11"/>
        <color rgb="FF008000"/>
        <rFont val="HGP創英ﾌﾟﾚｾﾞﾝｽEB"/>
        <family val="1"/>
        <charset val="128"/>
      </rPr>
      <t>⇒あくまで任意、義務ではない！</t>
    </r>
    <rPh sb="11" eb="12">
      <t>タイ</t>
    </rPh>
    <rPh sb="12" eb="13">
      <t>メ</t>
    </rPh>
    <rPh sb="14" eb="16">
      <t>セイレイ</t>
    </rPh>
    <rPh sb="17" eb="19">
      <t>アイボウ</t>
    </rPh>
    <rPh sb="20" eb="21">
      <t>ヨ</t>
    </rPh>
    <rPh sb="37" eb="39">
      <t>ニンイ</t>
    </rPh>
    <rPh sb="40" eb="42">
      <t>ギム</t>
    </rPh>
    <phoneticPr fontId="1"/>
  </si>
  <si>
    <r>
      <t>　　選ぶ事ができるが、</t>
    </r>
    <r>
      <rPr>
        <b/>
        <sz val="11"/>
        <color rgb="FFFF0000"/>
        <rFont val="ＭＳ Ｐゴシック"/>
        <family val="3"/>
        <charset val="128"/>
        <scheme val="minor"/>
      </rPr>
      <t>両方の精霊に攻撃を行わせる事はできない</t>
    </r>
    <r>
      <rPr>
        <sz val="11"/>
        <color theme="1"/>
        <rFont val="ＭＳ Ｐゴシック"/>
        <family val="3"/>
        <charset val="128"/>
        <scheme val="minor"/>
      </rPr>
      <t>。君の精霊の相棒に</t>
    </r>
    <r>
      <rPr>
        <b/>
        <sz val="11"/>
        <color rgb="FF008000"/>
        <rFont val="HGP創英ﾌﾟﾚｾﾞﾝｽEB"/>
        <family val="1"/>
        <charset val="128"/>
      </rPr>
      <t>隣接している</t>
    </r>
    <rPh sb="24" eb="25">
      <t>コト</t>
    </rPh>
    <rPh sb="31" eb="32">
      <t>キミ</t>
    </rPh>
    <rPh sb="33" eb="35">
      <t>セイレイ</t>
    </rPh>
    <rPh sb="36" eb="38">
      <t>アイボウ</t>
    </rPh>
    <rPh sb="39" eb="41">
      <t>リンセツ</t>
    </rPh>
    <phoneticPr fontId="1"/>
  </si>
  <si>
    <r>
      <t>　　①君の精霊の相棒に</t>
    </r>
    <r>
      <rPr>
        <b/>
        <sz val="11"/>
        <color rgb="FF008000"/>
        <rFont val="HGP創英ﾌﾟﾚｾﾞﾝｽEB"/>
        <family val="1"/>
        <charset val="128"/>
      </rPr>
      <t>隣接している敵</t>
    </r>
    <r>
      <rPr>
        <sz val="11"/>
        <color theme="1"/>
        <rFont val="ＭＳ Ｐゴシック"/>
        <family val="2"/>
        <charset val="128"/>
        <scheme val="minor"/>
      </rPr>
      <t>は、</t>
    </r>
    <r>
      <rPr>
        <b/>
        <sz val="11"/>
        <color rgb="FF008000"/>
        <rFont val="HGP創英ﾌﾟﾚｾﾞﾝｽEB"/>
        <family val="1"/>
        <charset val="128"/>
      </rPr>
      <t>他の敵によって遮蔽を得る事ができない</t>
    </r>
    <r>
      <rPr>
        <sz val="11"/>
        <color theme="1"/>
        <rFont val="ＭＳ Ｐゴシック"/>
        <family val="2"/>
        <charset val="128"/>
        <scheme val="minor"/>
      </rPr>
      <t>。</t>
    </r>
    <rPh sb="5" eb="7">
      <t>セイレイ</t>
    </rPh>
    <rPh sb="8" eb="10">
      <t>アイボウ</t>
    </rPh>
    <rPh sb="11" eb="13">
      <t>リンセツ</t>
    </rPh>
    <rPh sb="17" eb="18">
      <t>テキ</t>
    </rPh>
    <rPh sb="20" eb="21">
      <t>タ</t>
    </rPh>
    <rPh sb="22" eb="23">
      <t>テキ</t>
    </rPh>
    <rPh sb="27" eb="29">
      <t>シャヘイ</t>
    </rPh>
    <rPh sb="30" eb="31">
      <t>エ</t>
    </rPh>
    <rPh sb="32" eb="33">
      <t>コト</t>
    </rPh>
    <phoneticPr fontId="1"/>
  </si>
  <si>
    <r>
      <t>　　</t>
    </r>
    <r>
      <rPr>
        <b/>
        <sz val="11"/>
        <color rgb="FF008000"/>
        <rFont val="HGP創英ﾌﾟﾚｾﾞﾝｽEB"/>
        <family val="1"/>
        <charset val="128"/>
      </rPr>
      <t>クリーチャーにのみ適用される効果</t>
    </r>
    <r>
      <rPr>
        <sz val="11"/>
        <color theme="1"/>
        <rFont val="ＭＳ Ｐゴシック"/>
        <family val="3"/>
        <charset val="128"/>
        <scheme val="minor"/>
      </rPr>
      <t>は、</t>
    </r>
    <r>
      <rPr>
        <b/>
        <sz val="11"/>
        <color rgb="FF00B0F0"/>
        <rFont val="HGP創英角ﾎﾟｯﾌﾟ体"/>
        <family val="3"/>
        <charset val="128"/>
      </rPr>
      <t>両方</t>
    </r>
    <r>
      <rPr>
        <b/>
        <sz val="11"/>
        <color rgb="FF008000"/>
        <rFont val="HGP創英ﾌﾟﾚｾﾞﾝｽEB"/>
        <family val="1"/>
        <charset val="128"/>
      </rPr>
      <t>の精霊の相棒に隣接されているクリーチャーにのみ</t>
    </r>
    <rPh sb="26" eb="28">
      <t>アイボウ</t>
    </rPh>
    <rPh sb="29" eb="31">
      <t>リンセツ</t>
    </rPh>
    <phoneticPr fontId="1"/>
  </si>
  <si>
    <r>
      <t>※：</t>
    </r>
    <r>
      <rPr>
        <b/>
        <sz val="12"/>
        <color rgb="FF008000"/>
        <rFont val="HGP創英ﾌﾟﾚｾﾞﾝｽEB"/>
        <family val="1"/>
        <charset val="128"/>
      </rPr>
      <t>キーン･イーグルのアクション</t>
    </r>
    <r>
      <rPr>
        <b/>
        <sz val="12"/>
        <color theme="1"/>
        <rFont val="ＭＳ Ｐゴシック"/>
        <family val="3"/>
        <charset val="128"/>
        <scheme val="minor"/>
      </rPr>
      <t>（原53）</t>
    </r>
    <phoneticPr fontId="1"/>
  </si>
  <si>
    <r>
      <t>使用者の次T終まで、使用者の精霊の相棒に</t>
    </r>
    <r>
      <rPr>
        <b/>
        <sz val="11"/>
        <color rgb="FF008000"/>
        <rFont val="HGP創英ﾌﾟﾚｾﾞﾝｽEB"/>
        <family val="1"/>
        <charset val="128"/>
      </rPr>
      <t>隣接する敵</t>
    </r>
    <r>
      <rPr>
        <sz val="11"/>
        <color theme="1"/>
        <rFont val="ＭＳ Ｐゴシック"/>
        <family val="2"/>
        <charset val="128"/>
        <scheme val="minor"/>
      </rPr>
      <t>に対して</t>
    </r>
    <rPh sb="0" eb="3">
      <t>シヨウシャ</t>
    </rPh>
    <rPh sb="4" eb="5">
      <t>ジ</t>
    </rPh>
    <rPh sb="6" eb="7">
      <t>シュウ</t>
    </rPh>
    <rPh sb="10" eb="13">
      <t>シヨウシャ</t>
    </rPh>
    <rPh sb="14" eb="16">
      <t>セイレイ</t>
    </rPh>
    <rPh sb="17" eb="19">
      <t>アイボウ</t>
    </rPh>
    <rPh sb="20" eb="22">
      <t>リンセツ</t>
    </rPh>
    <rPh sb="24" eb="25">
      <t>テキ</t>
    </rPh>
    <rPh sb="26" eb="27">
      <t>タイ</t>
    </rPh>
    <phoneticPr fontId="1"/>
  </si>
  <si>
    <r>
      <rPr>
        <b/>
        <sz val="11"/>
        <color rgb="FF008000"/>
        <rFont val="HGP創英ﾌﾟﾚｾﾞﾝｽEB"/>
        <family val="1"/>
        <charset val="128"/>
      </rPr>
      <t>味方がヒットを与える度</t>
    </r>
    <r>
      <rPr>
        <sz val="11"/>
        <color theme="1"/>
        <rFont val="ＭＳ Ｐゴシック"/>
        <family val="2"/>
        <charset val="128"/>
        <scheme val="minor"/>
      </rPr>
      <t>、その敵は使用者の【敏】に等しい[電撃]</t>
    </r>
    <r>
      <rPr>
        <b/>
        <sz val="11"/>
        <color rgb="FF008000"/>
        <rFont val="HGP創英ﾌﾟﾚｾﾞﾝｽEB"/>
        <family val="1"/>
        <charset val="128"/>
      </rPr>
      <t>追加ダメージ</t>
    </r>
    <r>
      <rPr>
        <sz val="11"/>
        <color theme="1"/>
        <rFont val="ＭＳ Ｐゴシック"/>
        <family val="2"/>
        <charset val="128"/>
        <scheme val="minor"/>
      </rPr>
      <t>を被る。</t>
    </r>
    <rPh sb="0" eb="2">
      <t>ミカタ</t>
    </rPh>
    <rPh sb="7" eb="8">
      <t>アタ</t>
    </rPh>
    <rPh sb="10" eb="11">
      <t>タビ</t>
    </rPh>
    <rPh sb="14" eb="15">
      <t>テキ</t>
    </rPh>
    <rPh sb="16" eb="19">
      <t>シヨウシャ</t>
    </rPh>
    <rPh sb="21" eb="22">
      <t>ビン</t>
    </rPh>
    <rPh sb="24" eb="25">
      <t>ヒト</t>
    </rPh>
    <rPh sb="28" eb="30">
      <t>デンゲキ</t>
    </rPh>
    <rPh sb="31" eb="33">
      <t>ツイカ</t>
    </rPh>
    <rPh sb="38" eb="39">
      <t>コウム</t>
    </rPh>
    <phoneticPr fontId="1"/>
  </si>
  <si>
    <r>
      <t>目標に対して１回の</t>
    </r>
    <r>
      <rPr>
        <b/>
        <sz val="11"/>
        <color rgb="FF0070C0"/>
        <rFont val="ＭＳ Ｐゴシック"/>
        <family val="3"/>
        <charset val="128"/>
        <scheme val="minor"/>
      </rPr>
      <t>基礎攻撃</t>
    </r>
    <r>
      <rPr>
        <sz val="11"/>
        <color theme="1"/>
        <rFont val="ＭＳ Ｐゴシック"/>
        <family val="2"/>
        <charset val="128"/>
        <scheme val="minor"/>
      </rPr>
      <t>を行える。</t>
    </r>
    <rPh sb="0" eb="2">
      <t>モクヒョウ</t>
    </rPh>
    <rPh sb="3" eb="4">
      <t>タイ</t>
    </rPh>
    <rPh sb="7" eb="8">
      <t>カイ</t>
    </rPh>
    <rPh sb="9" eb="11">
      <t>キソ</t>
    </rPh>
    <rPh sb="11" eb="13">
      <t>コウゲキ</t>
    </rPh>
    <rPh sb="14" eb="15">
      <t>オコナ</t>
    </rPh>
    <phoneticPr fontId="1"/>
  </si>
  <si>
    <r>
      <t>FAとして１回の</t>
    </r>
    <r>
      <rPr>
        <b/>
        <sz val="11"/>
        <color rgb="FFFF0000"/>
        <rFont val="ＭＳ Ｐゴシック"/>
        <family val="3"/>
        <charset val="128"/>
        <scheme val="minor"/>
      </rPr>
      <t>遠隔</t>
    </r>
    <r>
      <rPr>
        <b/>
        <sz val="11"/>
        <color rgb="FF0070C0"/>
        <rFont val="ＭＳ Ｐゴシック"/>
        <family val="3"/>
        <charset val="128"/>
        <scheme val="minor"/>
      </rPr>
      <t>基礎攻撃</t>
    </r>
    <r>
      <rPr>
        <sz val="11"/>
        <rFont val="ＭＳ Ｐゴシック"/>
        <family val="3"/>
        <charset val="128"/>
        <scheme val="minor"/>
      </rPr>
      <t>を行うことができる。</t>
    </r>
    <rPh sb="6" eb="7">
      <t>カイ</t>
    </rPh>
    <rPh sb="8" eb="10">
      <t>エンカク</t>
    </rPh>
    <rPh sb="10" eb="12">
      <t>キソ</t>
    </rPh>
    <rPh sb="12" eb="14">
      <t>コウゲキ</t>
    </rPh>
    <rPh sb="15" eb="16">
      <t>オコナ</t>
    </rPh>
    <phoneticPr fontId="1"/>
  </si>
  <si>
    <r>
      <t>使用者の</t>
    </r>
    <r>
      <rPr>
        <b/>
        <sz val="11"/>
        <color rgb="FFFF0000"/>
        <rFont val="ＭＳ Ｐゴシック"/>
        <family val="3"/>
        <charset val="128"/>
        <scheme val="minor"/>
      </rPr>
      <t>精霊の相棒に隣接する味方</t>
    </r>
    <r>
      <rPr>
        <sz val="11"/>
        <color theme="1"/>
        <rFont val="ＭＳ Ｐゴシック"/>
        <family val="2"/>
        <charset val="128"/>
        <scheme val="minor"/>
      </rPr>
      <t>が</t>
    </r>
    <r>
      <rPr>
        <b/>
        <sz val="11"/>
        <color rgb="FF0070C0"/>
        <rFont val="ＭＳ Ｐゴシック"/>
        <family val="3"/>
        <charset val="128"/>
        <scheme val="minor"/>
      </rPr>
      <t>遠隔</t>
    </r>
    <r>
      <rPr>
        <sz val="11"/>
        <color theme="1"/>
        <rFont val="ＭＳ Ｐゴシック"/>
        <family val="2"/>
        <charset val="128"/>
        <scheme val="minor"/>
      </rPr>
      <t>攻撃または</t>
    </r>
    <r>
      <rPr>
        <b/>
        <sz val="11"/>
        <color rgb="FF0070C0"/>
        <rFont val="ＭＳ Ｐゴシック"/>
        <family val="3"/>
        <charset val="128"/>
        <scheme val="minor"/>
      </rPr>
      <t>遠隔範囲</t>
    </r>
    <r>
      <rPr>
        <sz val="11"/>
        <color theme="1"/>
        <rFont val="ＭＳ Ｐゴシック"/>
        <family val="2"/>
        <charset val="128"/>
        <scheme val="minor"/>
      </rPr>
      <t>攻撃を行う</t>
    </r>
    <rPh sb="0" eb="3">
      <t>シヨウシャ</t>
    </rPh>
    <rPh sb="4" eb="6">
      <t>セイレイ</t>
    </rPh>
    <rPh sb="7" eb="9">
      <t>アイボウ</t>
    </rPh>
    <rPh sb="10" eb="12">
      <t>リンセツ</t>
    </rPh>
    <rPh sb="14" eb="16">
      <t>ミカタ</t>
    </rPh>
    <rPh sb="17" eb="19">
      <t>エンカク</t>
    </rPh>
    <rPh sb="19" eb="21">
      <t>コウゲキ</t>
    </rPh>
    <rPh sb="24" eb="26">
      <t>エンカク</t>
    </rPh>
    <rPh sb="26" eb="28">
      <t>ハンイ</t>
    </rPh>
    <rPh sb="28" eb="30">
      <t>コウゲキ</t>
    </rPh>
    <rPh sb="31" eb="32">
      <t>オコナ</t>
    </rPh>
    <phoneticPr fontId="1"/>
  </si>
  <si>
    <t>マイナー・アクション</t>
    <phoneticPr fontId="1"/>
  </si>
  <si>
    <r>
      <t>　　君は</t>
    </r>
    <r>
      <rPr>
        <b/>
        <sz val="11"/>
        <color rgb="FFFF0000"/>
        <rFont val="ＭＳ Ｐゴシック"/>
        <family val="3"/>
        <charset val="128"/>
        <scheme val="minor"/>
      </rPr>
      <t>自分のターン</t>
    </r>
    <r>
      <rPr>
        <sz val="11"/>
        <color theme="1"/>
        <rFont val="ＭＳ Ｐゴシック"/>
        <family val="2"/>
        <charset val="128"/>
        <scheme val="minor"/>
      </rPr>
      <t>に</t>
    </r>
    <r>
      <rPr>
        <b/>
        <sz val="11"/>
        <color rgb="FFFF0000"/>
        <rFont val="ＭＳ Ｐゴシック"/>
        <family val="3"/>
        <charset val="128"/>
        <scheme val="minor"/>
      </rPr>
      <t>1回</t>
    </r>
    <r>
      <rPr>
        <sz val="11"/>
        <color theme="1"/>
        <rFont val="ＭＳ Ｐゴシック"/>
        <family val="2"/>
        <charset val="128"/>
        <scheme val="minor"/>
      </rPr>
      <t>の</t>
    </r>
    <r>
      <rPr>
        <b/>
        <sz val="11"/>
        <color rgb="FFFF0000"/>
        <rFont val="ＭＳ Ｐゴシック"/>
        <family val="3"/>
        <charset val="128"/>
        <scheme val="minor"/>
      </rPr>
      <t>FA</t>
    </r>
    <r>
      <rPr>
        <sz val="11"/>
        <color theme="1"/>
        <rFont val="ＭＳ Ｐゴシック"/>
        <family val="2"/>
        <charset val="128"/>
        <scheme val="minor"/>
      </rPr>
      <t>として</t>
    </r>
    <r>
      <rPr>
        <b/>
        <sz val="11"/>
        <color rgb="FF00B050"/>
        <rFont val="ＭＳ Ｐゴシック"/>
        <family val="3"/>
        <charset val="128"/>
        <scheme val="minor"/>
      </rPr>
      <t>コール･スピリット･コンパニオン</t>
    </r>
    <r>
      <rPr>
        <sz val="11"/>
        <color theme="1"/>
        <rFont val="ＭＳ Ｐゴシック"/>
        <family val="2"/>
        <charset val="128"/>
        <scheme val="minor"/>
      </rPr>
      <t>のパワーを使用できる</t>
    </r>
    <rPh sb="2" eb="3">
      <t>キミ</t>
    </rPh>
    <rPh sb="4" eb="6">
      <t>ジブン</t>
    </rPh>
    <rPh sb="12" eb="13">
      <t>カイ</t>
    </rPh>
    <rPh sb="40" eb="42">
      <t>シヨウ</t>
    </rPh>
    <phoneticPr fontId="1"/>
  </si>
  <si>
    <r>
      <t>　　</t>
    </r>
    <r>
      <rPr>
        <b/>
        <sz val="11"/>
        <color rgb="FF008000"/>
        <rFont val="HGP創英ﾌﾟﾚｾﾞﾝｽEB"/>
        <family val="1"/>
        <charset val="128"/>
      </rPr>
      <t>クリーチャーにのみ適用される効果</t>
    </r>
    <r>
      <rPr>
        <sz val="11"/>
        <color theme="1"/>
        <rFont val="ＭＳ Ｐゴシック"/>
        <family val="3"/>
        <charset val="128"/>
        <scheme val="minor"/>
      </rPr>
      <t>は、</t>
    </r>
    <r>
      <rPr>
        <b/>
        <sz val="11"/>
        <color theme="7" tint="-0.249977111117893"/>
        <rFont val="HGP創英角ﾎﾟｯﾌﾟ体"/>
        <family val="3"/>
        <charset val="128"/>
      </rPr>
      <t>両方</t>
    </r>
    <r>
      <rPr>
        <b/>
        <sz val="11"/>
        <color rgb="FF008000"/>
        <rFont val="HGP創英ﾌﾟﾚｾﾞﾝｽEB"/>
        <family val="1"/>
        <charset val="128"/>
      </rPr>
      <t>の精霊の相棒に隣接されているクリーチャーにのみ</t>
    </r>
    <rPh sb="26" eb="28">
      <t>アイボウ</t>
    </rPh>
    <rPh sb="29" eb="31">
      <t>リンセツ</t>
    </rPh>
    <phoneticPr fontId="1"/>
  </si>
  <si>
    <r>
      <t>③</t>
    </r>
    <r>
      <rPr>
        <b/>
        <sz val="11"/>
        <color rgb="FFFF0000"/>
        <rFont val="ＭＳ Ｐゴシック"/>
        <family val="3"/>
        <charset val="128"/>
        <scheme val="minor"/>
      </rPr>
      <t>スピリッツ・プレイ</t>
    </r>
    <r>
      <rPr>
        <sz val="11"/>
        <color theme="1"/>
        <rFont val="ＭＳ Ｐゴシック"/>
        <family val="2"/>
        <charset val="128"/>
        <scheme val="minor"/>
      </rPr>
      <t>の発動チャンスが自然と増える！　幻惑マジ勘弁。</t>
    </r>
    <rPh sb="11" eb="13">
      <t>ハツドウ</t>
    </rPh>
    <rPh sb="18" eb="20">
      <t>シゼン</t>
    </rPh>
    <rPh sb="21" eb="22">
      <t>フ</t>
    </rPh>
    <rPh sb="26" eb="28">
      <t>ゲンワク</t>
    </rPh>
    <rPh sb="30" eb="32">
      <t>カンベン</t>
    </rPh>
    <phoneticPr fontId="1"/>
  </si>
  <si>
    <t>フラリー発動チャンス</t>
    <rPh sb="4" eb="6">
      <t>ハツドウ</t>
    </rPh>
    <phoneticPr fontId="1"/>
  </si>
  <si>
    <r>
      <t>目標がそのようにするなら、使用者の</t>
    </r>
    <r>
      <rPr>
        <b/>
        <sz val="11"/>
        <color rgb="FF008000"/>
        <rFont val="HGP創英ﾌﾟﾚｾﾞﾝｽEB"/>
        <family val="1"/>
        <charset val="128"/>
      </rPr>
      <t>精霊の相棒に隣接している味方</t>
    </r>
    <r>
      <rPr>
        <sz val="11"/>
        <color theme="1"/>
        <rFont val="ＭＳ Ｐゴシック"/>
        <family val="2"/>
        <charset val="128"/>
        <scheme val="minor"/>
      </rPr>
      <t>１人は</t>
    </r>
    <rPh sb="0" eb="2">
      <t>モクヒョウ</t>
    </rPh>
    <rPh sb="13" eb="16">
      <t>シヨウシャ</t>
    </rPh>
    <rPh sb="17" eb="19">
      <t>セイレイ</t>
    </rPh>
    <rPh sb="20" eb="22">
      <t>アイボウ</t>
    </rPh>
    <rPh sb="23" eb="25">
      <t>リンセツ</t>
    </rPh>
    <rPh sb="29" eb="31">
      <t>ミカタ</t>
    </rPh>
    <rPh sb="31" eb="33">
      <t>ヒトリ</t>
    </rPh>
    <phoneticPr fontId="1"/>
  </si>
  <si>
    <r>
      <t>①</t>
    </r>
    <r>
      <rPr>
        <b/>
        <sz val="11"/>
        <color theme="1"/>
        <rFont val="ＭＳ Ｐゴシック"/>
        <family val="3"/>
        <charset val="128"/>
        <scheme val="minor"/>
      </rPr>
      <t>鷲の精霊</t>
    </r>
    <r>
      <rPr>
        <sz val="11"/>
        <color theme="1"/>
        <rFont val="ＭＳ Ｐゴシック"/>
        <family val="2"/>
        <charset val="128"/>
        <scheme val="minor"/>
      </rPr>
      <t>のド本命が</t>
    </r>
    <r>
      <rPr>
        <b/>
        <sz val="11"/>
        <color rgb="FFFF0000"/>
        <rFont val="ＭＳ Ｐゴシック"/>
        <family val="3"/>
        <charset val="128"/>
        <scheme val="minor"/>
      </rPr>
      <t>鷲の爪</t>
    </r>
    <r>
      <rPr>
        <sz val="11"/>
        <color theme="1"/>
        <rFont val="ＭＳ Ｐゴシック"/>
        <family val="2"/>
        <charset val="128"/>
        <scheme val="minor"/>
      </rPr>
      <t>である以上、このパターンが基本のキ！</t>
    </r>
    <rPh sb="1" eb="2">
      <t>ワシ</t>
    </rPh>
    <rPh sb="3" eb="5">
      <t>セイレイ</t>
    </rPh>
    <rPh sb="7" eb="9">
      <t>ホンメイ</t>
    </rPh>
    <rPh sb="10" eb="11">
      <t>ワシ</t>
    </rPh>
    <rPh sb="12" eb="13">
      <t>ツメ</t>
    </rPh>
    <rPh sb="16" eb="18">
      <t>イジョウ</t>
    </rPh>
    <rPh sb="26" eb="28">
      <t>キホン</t>
    </rPh>
    <phoneticPr fontId="1"/>
  </si>
  <si>
    <r>
      <t>②</t>
    </r>
    <r>
      <rPr>
        <b/>
        <sz val="11"/>
        <color theme="1"/>
        <rFont val="ＭＳ Ｐゴシック"/>
        <family val="3"/>
        <charset val="128"/>
        <scheme val="minor"/>
      </rPr>
      <t>精霊の恵み</t>
    </r>
    <r>
      <rPr>
        <sz val="11"/>
        <color theme="1"/>
        <rFont val="ＭＳ Ｐゴシック"/>
        <family val="2"/>
        <charset val="128"/>
        <scheme val="minor"/>
      </rPr>
      <t>も常時発動！　</t>
    </r>
    <r>
      <rPr>
        <b/>
        <sz val="11"/>
        <color theme="1"/>
        <rFont val="ＭＳ Ｐゴシック"/>
        <family val="3"/>
        <charset val="128"/>
        <scheme val="minor"/>
      </rPr>
      <t>ミカ</t>
    </r>
    <r>
      <rPr>
        <sz val="11"/>
        <color theme="1"/>
        <rFont val="ＭＳ Ｐゴシック"/>
        <family val="2"/>
        <charset val="128"/>
        <scheme val="minor"/>
      </rPr>
      <t>が本命の敵を　</t>
    </r>
    <r>
      <rPr>
        <b/>
        <sz val="11"/>
        <color rgb="FFFF0000"/>
        <rFont val="ＭＳ Ｐゴシック"/>
        <family val="3"/>
        <charset val="128"/>
        <scheme val="minor"/>
      </rPr>
      <t>安定して呪える</t>
    </r>
    <r>
      <rPr>
        <sz val="11"/>
        <color theme="1"/>
        <rFont val="ＭＳ Ｐゴシック"/>
        <family val="2"/>
        <charset val="128"/>
        <scheme val="minor"/>
      </rPr>
      <t>のは本当に助かる。</t>
    </r>
    <rPh sb="1" eb="3">
      <t>セイレイ</t>
    </rPh>
    <rPh sb="4" eb="5">
      <t>メグ</t>
    </rPh>
    <rPh sb="7" eb="9">
      <t>ジョウジ</t>
    </rPh>
    <rPh sb="9" eb="11">
      <t>ハツドウ</t>
    </rPh>
    <rPh sb="16" eb="18">
      <t>ホンメイ</t>
    </rPh>
    <rPh sb="19" eb="20">
      <t>テキ</t>
    </rPh>
    <rPh sb="22" eb="24">
      <t>アンテイ</t>
    </rPh>
    <rPh sb="26" eb="27">
      <t>ノロ</t>
    </rPh>
    <rPh sb="31" eb="33">
      <t>ホントウ</t>
    </rPh>
    <rPh sb="34" eb="35">
      <t>タス</t>
    </rPh>
    <phoneticPr fontId="1"/>
  </si>
  <si>
    <r>
      <t>パターン其ノ参　　　</t>
    </r>
    <r>
      <rPr>
        <b/>
        <sz val="14"/>
        <color rgb="FFFF0000"/>
        <rFont val="HGP創英角ﾎﾟｯﾌﾟ体"/>
        <family val="3"/>
        <charset val="128"/>
      </rPr>
      <t>鷲の爪</t>
    </r>
    <r>
      <rPr>
        <b/>
        <sz val="14"/>
        <color rgb="FF00B050"/>
        <rFont val="HGP創英角ﾎﾟｯﾌﾟ体"/>
        <family val="3"/>
        <charset val="128"/>
      </rPr>
      <t>　</t>
    </r>
    <r>
      <rPr>
        <b/>
        <sz val="14"/>
        <color rgb="FFFF0000"/>
        <rFont val="HGP創英角ﾎﾟｯﾌﾟ体"/>
        <family val="3"/>
        <charset val="128"/>
      </rPr>
      <t>無理！　</t>
    </r>
    <r>
      <rPr>
        <b/>
        <sz val="14"/>
        <color rgb="FF00B050"/>
        <rFont val="HGP創英角ﾎﾟｯﾌﾟ体"/>
        <family val="3"/>
        <charset val="128"/>
      </rPr>
      <t>だけど障害物として　敵の移動を阻害？</t>
    </r>
    <rPh sb="4" eb="5">
      <t>ソ</t>
    </rPh>
    <rPh sb="6" eb="7">
      <t>サン</t>
    </rPh>
    <rPh sb="10" eb="11">
      <t>ワシ</t>
    </rPh>
    <rPh sb="12" eb="13">
      <t>ツメ</t>
    </rPh>
    <rPh sb="14" eb="16">
      <t>ムリ</t>
    </rPh>
    <rPh sb="21" eb="24">
      <t>ショウガイブツ</t>
    </rPh>
    <rPh sb="28" eb="29">
      <t>テキ</t>
    </rPh>
    <rPh sb="30" eb="32">
      <t>イドウ</t>
    </rPh>
    <rPh sb="33" eb="35">
      <t>ソガイ</t>
    </rPh>
    <phoneticPr fontId="1"/>
  </si>
  <si>
    <t>注意！　精霊の恵み①はＡＰで消える可能性アリ</t>
    <rPh sb="0" eb="2">
      <t>チュウイ</t>
    </rPh>
    <rPh sb="4" eb="6">
      <t>セイレイ</t>
    </rPh>
    <rPh sb="7" eb="8">
      <t>メグ</t>
    </rPh>
    <rPh sb="14" eb="15">
      <t>キ</t>
    </rPh>
    <rPh sb="17" eb="20">
      <t>カノウセイ</t>
    </rPh>
    <phoneticPr fontId="1"/>
  </si>
  <si>
    <r>
      <rPr>
        <b/>
        <sz val="11"/>
        <color rgb="FF00B050"/>
        <rFont val="ＭＳ Ｐゴシック"/>
        <family val="3"/>
        <charset val="128"/>
        <scheme val="minor"/>
      </rPr>
      <t>鷲の爪</t>
    </r>
    <r>
      <rPr>
        <sz val="11"/>
        <color rgb="FF00B050"/>
        <rFont val="ＭＳ Ｐゴシック"/>
        <family val="3"/>
        <charset val="128"/>
        <scheme val="minor"/>
      </rPr>
      <t>の為の</t>
    </r>
    <r>
      <rPr>
        <b/>
        <sz val="11"/>
        <color rgb="FF00B050"/>
        <rFont val="ＭＳ Ｐゴシック"/>
        <family val="3"/>
        <charset val="128"/>
        <scheme val="minor"/>
      </rPr>
      <t>パターン其ノ壱</t>
    </r>
    <r>
      <rPr>
        <sz val="11"/>
        <color rgb="FF00B050"/>
        <rFont val="ＭＳ Ｐゴシック"/>
        <family val="3"/>
        <charset val="128"/>
        <scheme val="minor"/>
      </rPr>
      <t>なのか？　</t>
    </r>
    <r>
      <rPr>
        <b/>
        <sz val="11"/>
        <color rgb="FF00B050"/>
        <rFont val="ＭＳ Ｐゴシック"/>
        <family val="3"/>
        <charset val="128"/>
        <scheme val="minor"/>
      </rPr>
      <t>パターン其ノ壱</t>
    </r>
    <r>
      <rPr>
        <sz val="11"/>
        <color rgb="FF00B050"/>
        <rFont val="ＭＳ Ｐゴシック"/>
        <family val="3"/>
        <charset val="128"/>
        <scheme val="minor"/>
      </rPr>
      <t>の為の</t>
    </r>
    <r>
      <rPr>
        <b/>
        <sz val="11"/>
        <color rgb="FF00B050"/>
        <rFont val="ＭＳ Ｐゴシック"/>
        <family val="3"/>
        <charset val="128"/>
        <scheme val="minor"/>
      </rPr>
      <t>鷲の爪</t>
    </r>
    <r>
      <rPr>
        <sz val="11"/>
        <color rgb="FF00B050"/>
        <rFont val="ＭＳ Ｐゴシック"/>
        <family val="3"/>
        <charset val="128"/>
        <scheme val="minor"/>
      </rPr>
      <t>なのか？</t>
    </r>
    <rPh sb="0" eb="1">
      <t>ワシ</t>
    </rPh>
    <rPh sb="2" eb="3">
      <t>ツメ</t>
    </rPh>
    <rPh sb="4" eb="5">
      <t>タメ</t>
    </rPh>
    <rPh sb="10" eb="11">
      <t>ソ</t>
    </rPh>
    <rPh sb="12" eb="13">
      <t>イチ</t>
    </rPh>
    <rPh sb="26" eb="27">
      <t>タメ</t>
    </rPh>
    <rPh sb="28" eb="29">
      <t>ワシ</t>
    </rPh>
    <rPh sb="30" eb="31">
      <t>ツメ</t>
    </rPh>
    <phoneticPr fontId="1"/>
  </si>
  <si>
    <r>
      <t>①優秀な他のパワー、特に</t>
    </r>
    <r>
      <rPr>
        <b/>
        <sz val="11"/>
        <color rgb="FFFF0000"/>
        <rFont val="ＭＳ Ｐゴシック"/>
        <family val="3"/>
        <charset val="128"/>
        <scheme val="minor"/>
      </rPr>
      <t>鷲の爪</t>
    </r>
    <r>
      <rPr>
        <sz val="11"/>
        <color theme="1"/>
        <rFont val="ＭＳ Ｐゴシック"/>
        <family val="2"/>
        <charset val="128"/>
        <scheme val="minor"/>
      </rPr>
      <t>を差し置いて使う機会も　必要も　ほとんどない。</t>
    </r>
    <rPh sb="1" eb="3">
      <t>ユウシュウ</t>
    </rPh>
    <rPh sb="4" eb="5">
      <t>ホカ</t>
    </rPh>
    <rPh sb="10" eb="11">
      <t>トク</t>
    </rPh>
    <rPh sb="12" eb="13">
      <t>ワシ</t>
    </rPh>
    <rPh sb="14" eb="15">
      <t>ツメ</t>
    </rPh>
    <rPh sb="16" eb="17">
      <t>サ</t>
    </rPh>
    <rPh sb="18" eb="19">
      <t>オ</t>
    </rPh>
    <rPh sb="21" eb="22">
      <t>ツカ</t>
    </rPh>
    <rPh sb="23" eb="25">
      <t>キカイ</t>
    </rPh>
    <rPh sb="27" eb="29">
      <t>ヒツヨウ</t>
    </rPh>
    <phoneticPr fontId="1"/>
  </si>
  <si>
    <r>
      <t>※：</t>
    </r>
    <r>
      <rPr>
        <b/>
        <sz val="12"/>
        <color rgb="FF008000"/>
        <rFont val="HGP創英ﾌﾟﾚｾﾞﾝｽEB"/>
        <family val="1"/>
        <charset val="128"/>
      </rPr>
      <t>キーン･イーグルのアクション</t>
    </r>
    <r>
      <rPr>
        <b/>
        <sz val="12"/>
        <color theme="1"/>
        <rFont val="ＭＳ Ｐゴシック"/>
        <family val="3"/>
        <charset val="128"/>
        <scheme val="minor"/>
      </rPr>
      <t>（原53）</t>
    </r>
    <phoneticPr fontId="1"/>
  </si>
  <si>
    <r>
      <t>警告！　AP使用時に　弱体化の余地　</t>
    </r>
    <r>
      <rPr>
        <b/>
        <sz val="18"/>
        <color rgb="FFFF0000"/>
        <rFont val="HGP創英角ﾎﾟｯﾌﾟ体"/>
        <family val="3"/>
        <charset val="128"/>
      </rPr>
      <t>大アリ</t>
    </r>
    <rPh sb="0" eb="2">
      <t>ケイコク</t>
    </rPh>
    <rPh sb="6" eb="9">
      <t>シヨウジ</t>
    </rPh>
    <rPh sb="11" eb="14">
      <t>ジャクタイカ</t>
    </rPh>
    <rPh sb="15" eb="17">
      <t>ヨチ</t>
    </rPh>
    <rPh sb="18" eb="19">
      <t>ダイ</t>
    </rPh>
    <phoneticPr fontId="1"/>
  </si>
  <si>
    <t>　　　　　　　このパワーをAPの前に使ってしまうか　時には２体目を出さないという選択も</t>
    <rPh sb="16" eb="17">
      <t>マエ</t>
    </rPh>
    <rPh sb="18" eb="19">
      <t>ツカ</t>
    </rPh>
    <rPh sb="26" eb="27">
      <t>トキ</t>
    </rPh>
    <rPh sb="30" eb="31">
      <t>タイ</t>
    </rPh>
    <rPh sb="31" eb="32">
      <t>メ</t>
    </rPh>
    <rPh sb="33" eb="34">
      <t>ダ</t>
    </rPh>
    <rPh sb="40" eb="42">
      <t>センタク</t>
    </rPh>
    <phoneticPr fontId="1"/>
  </si>
  <si>
    <r>
      <rPr>
        <b/>
        <sz val="11"/>
        <rFont val="ＭＳ Ｐゴシック"/>
        <family val="3"/>
        <charset val="128"/>
        <scheme val="minor"/>
      </rPr>
      <t>①</t>
    </r>
    <r>
      <rPr>
        <sz val="11"/>
        <rFont val="HGP創英角ﾎﾟｯﾌﾟ体"/>
        <family val="3"/>
        <charset val="128"/>
      </rPr>
      <t>　</t>
    </r>
    <r>
      <rPr>
        <b/>
        <sz val="14"/>
        <color rgb="FFFF0000"/>
        <rFont val="HGP創英角ﾎﾟｯﾌﾟ体"/>
        <family val="3"/>
        <charset val="128"/>
      </rPr>
      <t>技能チャレンジで 　ドーピング！</t>
    </r>
    <rPh sb="2" eb="4">
      <t>ギノウ</t>
    </rPh>
    <phoneticPr fontId="1"/>
  </si>
  <si>
    <t>②ジャンプしたり、跳び下りたり、激しいスタントをする必要がある時の　気休め？</t>
    <rPh sb="9" eb="10">
      <t>ト</t>
    </rPh>
    <rPh sb="11" eb="12">
      <t>オ</t>
    </rPh>
    <rPh sb="16" eb="17">
      <t>ハゲ</t>
    </rPh>
    <rPh sb="26" eb="28">
      <t>ヒツヨウ</t>
    </rPh>
    <rPh sb="31" eb="32">
      <t>トキ</t>
    </rPh>
    <rPh sb="34" eb="36">
      <t>キヤス</t>
    </rPh>
    <phoneticPr fontId="1"/>
  </si>
  <si>
    <r>
      <t>②味方のＳＴ１回</t>
    </r>
    <r>
      <rPr>
        <b/>
        <sz val="11"/>
        <color rgb="FFFF0000"/>
        <rFont val="ＭＳ Ｐゴシック"/>
        <family val="3"/>
        <charset val="128"/>
        <scheme val="minor"/>
      </rPr>
      <t>(自分は無理なのが残念)</t>
    </r>
    <r>
      <rPr>
        <sz val="11"/>
        <color theme="1"/>
        <rFont val="ＭＳ Ｐゴシック"/>
        <family val="2"/>
        <charset val="128"/>
        <scheme val="minor"/>
      </rPr>
      <t>確定なので、</t>
    </r>
    <rPh sb="1" eb="3">
      <t>ミカタ</t>
    </rPh>
    <rPh sb="7" eb="8">
      <t>カイ</t>
    </rPh>
    <rPh sb="9" eb="11">
      <t>ジブン</t>
    </rPh>
    <rPh sb="12" eb="14">
      <t>ムリ</t>
    </rPh>
    <rPh sb="17" eb="19">
      <t>ザンネン</t>
    </rPh>
    <rPh sb="20" eb="22">
      <t>カクテイ</t>
    </rPh>
    <phoneticPr fontId="1"/>
  </si>
  <si>
    <r>
      <t>　</t>
    </r>
    <r>
      <rPr>
        <b/>
        <sz val="11"/>
        <color theme="1"/>
        <rFont val="ＭＳ Ｐゴシック"/>
        <family val="3"/>
        <charset val="128"/>
        <scheme val="minor"/>
      </rPr>
      <t>サドン・レストレーション</t>
    </r>
    <r>
      <rPr>
        <sz val="11"/>
        <color theme="1"/>
        <rFont val="ＭＳ Ｐゴシック"/>
        <family val="2"/>
        <charset val="128"/>
        <scheme val="minor"/>
      </rPr>
      <t>だけでは全然追いつかない時など　いざという時は頼りになる。</t>
    </r>
    <rPh sb="17" eb="19">
      <t>ゼンゼン</t>
    </rPh>
    <rPh sb="19" eb="20">
      <t>オ</t>
    </rPh>
    <rPh sb="25" eb="26">
      <t>トキ</t>
    </rPh>
    <phoneticPr fontId="1"/>
  </si>
  <si>
    <r>
      <t>このパワーの使用時は、間違い無く</t>
    </r>
    <r>
      <rPr>
        <b/>
        <i/>
        <sz val="14"/>
        <color theme="4" tint="-0.499984740745262"/>
        <rFont val="HGPｺﾞｼｯｸE"/>
        <family val="3"/>
        <charset val="128"/>
      </rPr>
      <t>　フラリー</t>
    </r>
    <r>
      <rPr>
        <b/>
        <sz val="14"/>
        <color rgb="FFFF0000"/>
        <rFont val="HGPｺﾞｼｯｸE"/>
        <family val="3"/>
        <charset val="128"/>
      </rPr>
      <t>を決めるチャンス！　</t>
    </r>
    <rPh sb="6" eb="9">
      <t>シヨウジ</t>
    </rPh>
    <rPh sb="11" eb="13">
      <t>マチガ</t>
    </rPh>
    <rPh sb="14" eb="15">
      <t>ナ</t>
    </rPh>
    <rPh sb="22" eb="23">
      <t>キ</t>
    </rPh>
    <phoneticPr fontId="1"/>
  </si>
  <si>
    <t>　しかし、自ら積極的に接敵してまで狙う程かは　かなりビミョー・・・。</t>
    <rPh sb="5" eb="6">
      <t>ミズカ</t>
    </rPh>
    <rPh sb="7" eb="10">
      <t>セッキョクテキ</t>
    </rPh>
    <rPh sb="11" eb="12">
      <t>セッ</t>
    </rPh>
    <rPh sb="12" eb="13">
      <t>テキ</t>
    </rPh>
    <rPh sb="17" eb="18">
      <t>ネラ</t>
    </rPh>
    <rPh sb="19" eb="20">
      <t>ホド</t>
    </rPh>
    <phoneticPr fontId="1"/>
  </si>
  <si>
    <r>
      <t>比較的安全に</t>
    </r>
    <r>
      <rPr>
        <b/>
        <i/>
        <sz val="12"/>
        <color rgb="FFFF0000"/>
        <rFont val="HGP創英ﾌﾟﾚｾﾞﾝｽEB"/>
        <family val="1"/>
        <charset val="128"/>
      </rPr>
      <t>フラリー</t>
    </r>
    <r>
      <rPr>
        <b/>
        <sz val="12"/>
        <color rgb="FF0070C0"/>
        <rFont val="HGP創英ﾌﾟﾚｾﾞﾝｽEB"/>
        <family val="1"/>
        <charset val="128"/>
      </rPr>
      <t>を決めるチャンスあり！</t>
    </r>
    <r>
      <rPr>
        <b/>
        <i/>
        <sz val="12"/>
        <color rgb="FFFF0000"/>
        <rFont val="HGP創英ﾌﾟﾚｾﾞﾝｽEB"/>
        <family val="1"/>
        <charset val="128"/>
      </rPr>
      <t>　雑魚</t>
    </r>
    <r>
      <rPr>
        <b/>
        <sz val="12"/>
        <color rgb="FF0070C0"/>
        <rFont val="HGP創英ﾌﾟﾚｾﾞﾝｽEB"/>
        <family val="1"/>
        <charset val="128"/>
      </rPr>
      <t>や</t>
    </r>
    <r>
      <rPr>
        <b/>
        <i/>
        <sz val="12"/>
        <color rgb="FFFF0000"/>
        <rFont val="HGP創英ﾌﾟﾚｾﾞﾝｽEB"/>
        <family val="1"/>
        <charset val="128"/>
      </rPr>
      <t>死に損ない</t>
    </r>
    <r>
      <rPr>
        <b/>
        <sz val="12"/>
        <color rgb="FF0070C0"/>
        <rFont val="HGP創英ﾌﾟﾚｾﾞﾝｽEB"/>
        <family val="1"/>
        <charset val="128"/>
      </rPr>
      <t>に近付いてから使ってみる?</t>
    </r>
    <rPh sb="0" eb="3">
      <t>ヒカクテキ</t>
    </rPh>
    <rPh sb="3" eb="5">
      <t>アンゼン</t>
    </rPh>
    <rPh sb="11" eb="12">
      <t>キ</t>
    </rPh>
    <rPh sb="22" eb="23">
      <t>ザツ</t>
    </rPh>
    <rPh sb="23" eb="24">
      <t>サカナ</t>
    </rPh>
    <rPh sb="25" eb="26">
      <t>シ</t>
    </rPh>
    <rPh sb="27" eb="28">
      <t>ソコ</t>
    </rPh>
    <rPh sb="31" eb="32">
      <t>チカ</t>
    </rPh>
    <rPh sb="32" eb="33">
      <t>ツ</t>
    </rPh>
    <rPh sb="37" eb="38">
      <t>ツカ</t>
    </rPh>
    <phoneticPr fontId="1"/>
  </si>
  <si>
    <r>
      <t>パターン其ノ弐　　　</t>
    </r>
    <r>
      <rPr>
        <b/>
        <sz val="14"/>
        <color rgb="FFFF0000"/>
        <rFont val="HGP創英角ﾎﾟｯﾌﾟ体"/>
        <family val="3"/>
        <charset val="128"/>
      </rPr>
      <t>鷲の爪　無理！</t>
    </r>
    <r>
      <rPr>
        <b/>
        <sz val="14"/>
        <color rgb="FF00B050"/>
        <rFont val="HGP創英角ﾎﾟｯﾌﾟ体"/>
        <family val="3"/>
        <charset val="128"/>
      </rPr>
      <t>　味方だけが　精霊と隣接中</t>
    </r>
    <rPh sb="4" eb="5">
      <t>ソ</t>
    </rPh>
    <rPh sb="6" eb="7">
      <t>ニ</t>
    </rPh>
    <rPh sb="10" eb="11">
      <t>ワシ</t>
    </rPh>
    <rPh sb="12" eb="13">
      <t>ツメ</t>
    </rPh>
    <rPh sb="14" eb="16">
      <t>ムリ</t>
    </rPh>
    <rPh sb="18" eb="20">
      <t>ミカタ</t>
    </rPh>
    <rPh sb="24" eb="26">
      <t>セイレイ</t>
    </rPh>
    <rPh sb="27" eb="29">
      <t>リンセツ</t>
    </rPh>
    <rPh sb="29" eb="30">
      <t>チュウ</t>
    </rPh>
    <phoneticPr fontId="1"/>
  </si>
  <si>
    <t>・グラスターがＳＴに成功しないと　パーティ全滅の危機！</t>
    <rPh sb="10" eb="12">
      <t>セイコウ</t>
    </rPh>
    <rPh sb="21" eb="23">
      <t>ゼンメツ</t>
    </rPh>
    <rPh sb="24" eb="26">
      <t>キキ</t>
    </rPh>
    <phoneticPr fontId="1"/>
  </si>
  <si>
    <t>得意パターン、苦手パターン、　共に　良くも悪くも　特になし！</t>
    <rPh sb="0" eb="2">
      <t>トクイ</t>
    </rPh>
    <rPh sb="7" eb="9">
      <t>ニガテ</t>
    </rPh>
    <rPh sb="15" eb="16">
      <t>トモ</t>
    </rPh>
    <rPh sb="18" eb="19">
      <t>ヨ</t>
    </rPh>
    <rPh sb="21" eb="22">
      <t>ワル</t>
    </rPh>
    <rPh sb="25" eb="26">
      <t>トク</t>
    </rPh>
    <phoneticPr fontId="1"/>
  </si>
  <si>
    <t>といった時に　狙うべきか。</t>
    <rPh sb="4" eb="5">
      <t>トキ</t>
    </rPh>
    <rPh sb="7" eb="8">
      <t>ネラ</t>
    </rPh>
    <phoneticPr fontId="1"/>
  </si>
  <si>
    <r>
      <t>くれぐれも　</t>
    </r>
    <r>
      <rPr>
        <b/>
        <sz val="11"/>
        <color rgb="FFFF0000"/>
        <rFont val="ＭＳ Ｐゴシック"/>
        <family val="3"/>
        <charset val="128"/>
        <scheme val="minor"/>
      </rPr>
      <t>メインは鷲の爪</t>
    </r>
    <r>
      <rPr>
        <sz val="11"/>
        <color theme="1"/>
        <rFont val="ＭＳ Ｐゴシック"/>
        <family val="2"/>
        <charset val="128"/>
        <scheme val="minor"/>
      </rPr>
      <t>である事を忘れずに。</t>
    </r>
    <rPh sb="10" eb="11">
      <t>ワシ</t>
    </rPh>
    <rPh sb="12" eb="13">
      <t>ツメ</t>
    </rPh>
    <rPh sb="16" eb="17">
      <t>コト</t>
    </rPh>
    <rPh sb="18" eb="19">
      <t>ワス</t>
    </rPh>
    <phoneticPr fontId="1"/>
  </si>
  <si>
    <r>
      <t>・</t>
    </r>
    <r>
      <rPr>
        <b/>
        <sz val="11"/>
        <color rgb="FFFF0000"/>
        <rFont val="ＭＳ Ｐゴシック"/>
        <family val="3"/>
        <charset val="128"/>
        <scheme val="minor"/>
      </rPr>
      <t>鷲の爪が絶対に無理</t>
    </r>
    <r>
      <rPr>
        <b/>
        <sz val="11"/>
        <color rgb="FF0070C0"/>
        <rFont val="ＭＳ Ｐゴシック"/>
        <family val="3"/>
        <charset val="128"/>
        <scheme val="minor"/>
      </rPr>
      <t>　あるいは（ハルトやミカの無力化等により）</t>
    </r>
    <r>
      <rPr>
        <b/>
        <sz val="11"/>
        <color rgb="FFFF0000"/>
        <rFont val="ＭＳ Ｐゴシック"/>
        <family val="3"/>
        <charset val="128"/>
        <scheme val="minor"/>
      </rPr>
      <t>鷲の爪が大幅にパワーダウン</t>
    </r>
    <rPh sb="1" eb="2">
      <t>ワシ</t>
    </rPh>
    <rPh sb="3" eb="4">
      <t>ツメ</t>
    </rPh>
    <rPh sb="5" eb="7">
      <t>ゼッタイ</t>
    </rPh>
    <rPh sb="8" eb="10">
      <t>ムリ</t>
    </rPh>
    <rPh sb="23" eb="26">
      <t>ムリョクカ</t>
    </rPh>
    <rPh sb="26" eb="27">
      <t>ナド</t>
    </rPh>
    <rPh sb="31" eb="32">
      <t>ワシ</t>
    </rPh>
    <rPh sb="33" eb="34">
      <t>ツメ</t>
    </rPh>
    <rPh sb="35" eb="37">
      <t>オオハバ</t>
    </rPh>
    <phoneticPr fontId="1"/>
  </si>
  <si>
    <r>
      <t>・是非</t>
    </r>
    <r>
      <rPr>
        <b/>
        <sz val="11"/>
        <color rgb="FFFF0000"/>
        <rFont val="ＭＳ Ｐゴシック"/>
        <family val="3"/>
        <charset val="128"/>
        <scheme val="minor"/>
      </rPr>
      <t>ＳＴさせたい味方</t>
    </r>
    <r>
      <rPr>
        <b/>
        <sz val="11"/>
        <color rgb="FF0070C0"/>
        <rFont val="ＭＳ Ｐゴシック"/>
        <family val="3"/>
        <charset val="128"/>
        <scheme val="minor"/>
      </rPr>
      <t>が　効果範囲内にいる</t>
    </r>
    <rPh sb="1" eb="3">
      <t>ゼヒ</t>
    </rPh>
    <rPh sb="9" eb="11">
      <t>ミカタ</t>
    </rPh>
    <rPh sb="13" eb="15">
      <t>コウカ</t>
    </rPh>
    <rPh sb="15" eb="17">
      <t>ハンイ</t>
    </rPh>
    <rPh sb="17" eb="18">
      <t>ナイ</t>
    </rPh>
    <phoneticPr fontId="1"/>
  </si>
  <si>
    <r>
      <t>①Ｔ字路を曲がった先まで難無く狙えるのは確かにスゴい。　</t>
    </r>
    <r>
      <rPr>
        <b/>
        <sz val="11"/>
        <color rgb="FFFF0000"/>
        <rFont val="ＭＳ Ｐゴシック"/>
        <family val="3"/>
        <charset val="128"/>
        <scheme val="minor"/>
      </rPr>
      <t>射程が２０に伸びてからが本番！</t>
    </r>
    <rPh sb="2" eb="4">
      <t>ジロ</t>
    </rPh>
    <rPh sb="5" eb="6">
      <t>マ</t>
    </rPh>
    <rPh sb="9" eb="10">
      <t>サキ</t>
    </rPh>
    <rPh sb="12" eb="14">
      <t>ナンナ</t>
    </rPh>
    <rPh sb="15" eb="16">
      <t>ネラ</t>
    </rPh>
    <rPh sb="20" eb="21">
      <t>タシ</t>
    </rPh>
    <rPh sb="28" eb="30">
      <t>シャテイ</t>
    </rPh>
    <rPh sb="34" eb="35">
      <t>ノ</t>
    </rPh>
    <rPh sb="40" eb="42">
      <t>ホンバン</t>
    </rPh>
    <phoneticPr fontId="1"/>
  </si>
  <si>
    <r>
      <t>②コレを無理矢理狙うと　</t>
    </r>
    <r>
      <rPr>
        <b/>
        <sz val="11"/>
        <color rgb="FF00B050"/>
        <rFont val="ＭＳ Ｐゴシック"/>
        <family val="3"/>
        <charset val="128"/>
        <scheme val="minor"/>
      </rPr>
      <t>パターン其ノ誤</t>
    </r>
    <r>
      <rPr>
        <sz val="11"/>
        <color theme="1"/>
        <rFont val="ＭＳ Ｐゴシック"/>
        <family val="2"/>
        <charset val="128"/>
        <scheme val="minor"/>
      </rPr>
      <t>と紙一重。　</t>
    </r>
    <r>
      <rPr>
        <b/>
        <sz val="11"/>
        <color rgb="FFFF0000"/>
        <rFont val="ＭＳ Ｐゴシック"/>
        <family val="3"/>
        <charset val="128"/>
        <scheme val="minor"/>
      </rPr>
      <t>汎用パワー</t>
    </r>
    <r>
      <rPr>
        <sz val="11"/>
        <color theme="1"/>
        <rFont val="ＭＳ Ｐゴシック"/>
        <family val="2"/>
        <charset val="128"/>
        <scheme val="minor"/>
      </rPr>
      <t>で</t>
    </r>
    <r>
      <rPr>
        <b/>
        <sz val="11"/>
        <color rgb="FF00B050"/>
        <rFont val="ＭＳ Ｐゴシック"/>
        <family val="3"/>
        <charset val="128"/>
        <scheme val="minor"/>
      </rPr>
      <t>其ノ壱から参と併用</t>
    </r>
    <r>
      <rPr>
        <sz val="11"/>
        <color theme="1"/>
        <rFont val="ＭＳ Ｐゴシック"/>
        <family val="2"/>
        <charset val="128"/>
        <scheme val="minor"/>
      </rPr>
      <t>する程度が吉？</t>
    </r>
    <rPh sb="4" eb="6">
      <t>ムリ</t>
    </rPh>
    <rPh sb="6" eb="8">
      <t>ヤリ</t>
    </rPh>
    <rPh sb="8" eb="9">
      <t>ネラ</t>
    </rPh>
    <rPh sb="16" eb="17">
      <t>ソ</t>
    </rPh>
    <rPh sb="18" eb="19">
      <t>ゴ</t>
    </rPh>
    <rPh sb="20" eb="23">
      <t>カミヒトエ</t>
    </rPh>
    <rPh sb="25" eb="27">
      <t>ハンヨウ</t>
    </rPh>
    <rPh sb="31" eb="32">
      <t>ソ</t>
    </rPh>
    <rPh sb="33" eb="34">
      <t>イチ</t>
    </rPh>
    <rPh sb="36" eb="37">
      <t>サン</t>
    </rPh>
    <rPh sb="38" eb="40">
      <t>ヘイヨウ</t>
    </rPh>
    <rPh sb="42" eb="44">
      <t>テイド</t>
    </rPh>
    <rPh sb="45" eb="46">
      <t>キチ</t>
    </rPh>
    <phoneticPr fontId="1"/>
  </si>
  <si>
    <r>
      <t>パターン其ノ誤　　　精霊が誰とも隣接できず、なおかつ完全に孤立中</t>
    </r>
    <r>
      <rPr>
        <b/>
        <sz val="12"/>
        <color theme="3" tint="0.39997558519241921"/>
        <rFont val="HGP創英角ﾎﾟｯﾌﾟ体"/>
        <family val="3"/>
        <charset val="128"/>
      </rPr>
      <t>(涙)</t>
    </r>
    <rPh sb="4" eb="5">
      <t>ソ</t>
    </rPh>
    <rPh sb="6" eb="7">
      <t>アヤマ</t>
    </rPh>
    <rPh sb="10" eb="12">
      <t>セイレイ</t>
    </rPh>
    <rPh sb="13" eb="14">
      <t>ダレ</t>
    </rPh>
    <rPh sb="16" eb="18">
      <t>リンセツ</t>
    </rPh>
    <rPh sb="26" eb="28">
      <t>カンゼン</t>
    </rPh>
    <rPh sb="29" eb="31">
      <t>コリツ</t>
    </rPh>
    <rPh sb="31" eb="32">
      <t>チュウ</t>
    </rPh>
    <rPh sb="33" eb="34">
      <t>ナミダ</t>
    </rPh>
    <phoneticPr fontId="1"/>
  </si>
  <si>
    <t>一番避けたいパターンだが、　これを克服してこそ　真の鷲のシャーマン(笑)！</t>
    <rPh sb="0" eb="2">
      <t>イチバン</t>
    </rPh>
    <rPh sb="2" eb="3">
      <t>サ</t>
    </rPh>
    <rPh sb="17" eb="19">
      <t>コクフク</t>
    </rPh>
    <rPh sb="24" eb="25">
      <t>シン</t>
    </rPh>
    <rPh sb="26" eb="27">
      <t>ワシ</t>
    </rPh>
    <rPh sb="34" eb="35">
      <t>ワライ</t>
    </rPh>
    <phoneticPr fontId="1"/>
  </si>
  <si>
    <r>
      <t>①ダメージだけならば　遭遇毎パワーに圧勝。　しかも</t>
    </r>
    <r>
      <rPr>
        <b/>
        <sz val="11"/>
        <color rgb="FFFF0000"/>
        <rFont val="ＭＳ Ｐゴシック"/>
        <family val="3"/>
        <charset val="128"/>
        <scheme val="minor"/>
      </rPr>
      <t>ハルトの事情はコレひとつで　ほぼ解決！</t>
    </r>
    <rPh sb="11" eb="13">
      <t>ソウグウ</t>
    </rPh>
    <rPh sb="13" eb="14">
      <t>マイ</t>
    </rPh>
    <rPh sb="18" eb="20">
      <t>アッショウ</t>
    </rPh>
    <rPh sb="29" eb="31">
      <t>ジジョウ</t>
    </rPh>
    <rPh sb="41" eb="43">
      <t>カイケツ</t>
    </rPh>
    <phoneticPr fontId="1"/>
  </si>
  <si>
    <t>鷲の精霊　"ちるの”　を中心としたフォーメーションは、合計５種類のパターンに分類できる。</t>
    <rPh sb="0" eb="1">
      <t>ワシ</t>
    </rPh>
    <rPh sb="2" eb="4">
      <t>セイレイ</t>
    </rPh>
    <rPh sb="12" eb="14">
      <t>チュウシン</t>
    </rPh>
    <rPh sb="27" eb="29">
      <t>ゴウケイ</t>
    </rPh>
    <rPh sb="30" eb="32">
      <t>シュルイ</t>
    </rPh>
    <rPh sb="38" eb="40">
      <t>ブンルイ</t>
    </rPh>
    <phoneticPr fontId="1"/>
  </si>
  <si>
    <r>
      <t>　・</t>
    </r>
    <r>
      <rPr>
        <b/>
        <sz val="11"/>
        <color rgb="FF00B050"/>
        <rFont val="ＭＳ Ｐゴシック"/>
        <family val="3"/>
        <charset val="128"/>
        <scheme val="minor"/>
      </rPr>
      <t>パターン其ノ壱</t>
    </r>
    <r>
      <rPr>
        <sz val="11"/>
        <rFont val="ＭＳ Ｐゴシック"/>
        <family val="3"/>
        <charset val="128"/>
        <scheme val="minor"/>
      </rPr>
      <t>が崩れた時こそ使い時！　　　　　　　　</t>
    </r>
    <rPh sb="10" eb="11">
      <t>クズ</t>
    </rPh>
    <rPh sb="13" eb="14">
      <t>トキ</t>
    </rPh>
    <rPh sb="16" eb="17">
      <t>ツカ</t>
    </rPh>
    <rPh sb="18" eb="19">
      <t>トキ</t>
    </rPh>
    <phoneticPr fontId="1"/>
  </si>
  <si>
    <r>
      <t>　・</t>
    </r>
    <r>
      <rPr>
        <b/>
        <sz val="11"/>
        <color rgb="FF00B050"/>
        <rFont val="ＭＳ Ｐゴシック"/>
        <family val="3"/>
        <charset val="128"/>
        <scheme val="minor"/>
      </rPr>
      <t>パターン其ノ壱</t>
    </r>
    <r>
      <rPr>
        <sz val="11"/>
        <rFont val="ＭＳ Ｐゴシック"/>
        <family val="3"/>
        <charset val="128"/>
        <scheme val="minor"/>
      </rPr>
      <t>でなくとも　</t>
    </r>
    <r>
      <rPr>
        <b/>
        <sz val="11"/>
        <color rgb="FFFF0000"/>
        <rFont val="ＭＳ Ｐゴシック"/>
        <family val="3"/>
        <charset val="128"/>
        <scheme val="minor"/>
      </rPr>
      <t>鷲の爪</t>
    </r>
    <r>
      <rPr>
        <sz val="11"/>
        <rFont val="ＭＳ Ｐゴシック"/>
        <family val="3"/>
        <charset val="128"/>
        <scheme val="minor"/>
      </rPr>
      <t>と同等以上の高火力！</t>
    </r>
    <rPh sb="15" eb="16">
      <t>ワシ</t>
    </rPh>
    <rPh sb="17" eb="18">
      <t>ツメ</t>
    </rPh>
    <rPh sb="19" eb="21">
      <t>ドウトウ</t>
    </rPh>
    <rPh sb="21" eb="23">
      <t>イジョウ</t>
    </rPh>
    <rPh sb="24" eb="27">
      <t>コウカリョク</t>
    </rPh>
    <phoneticPr fontId="1"/>
  </si>
  <si>
    <t>⇒遭遇毎に期待</t>
    <phoneticPr fontId="1"/>
  </si>
  <si>
    <t>⇒一日毎に期待</t>
    <phoneticPr fontId="1"/>
  </si>
  <si>
    <t>⇒どちらかというと遭遇毎か？</t>
    <phoneticPr fontId="1"/>
  </si>
  <si>
    <t>通称　　”鷲の爪”</t>
    <rPh sb="0" eb="2">
      <t>ツウショウ</t>
    </rPh>
    <rPh sb="5" eb="6">
      <t>ワシ</t>
    </rPh>
    <rPh sb="7" eb="8">
      <t>ツメ</t>
    </rPh>
    <phoneticPr fontId="1"/>
  </si>
  <si>
    <t>　ちなみに　他の攻撃パワーに求められる要素は、以下の３点。</t>
    <rPh sb="6" eb="7">
      <t>ホカ</t>
    </rPh>
    <rPh sb="8" eb="10">
      <t>コウゲキ</t>
    </rPh>
    <rPh sb="14" eb="15">
      <t>モト</t>
    </rPh>
    <rPh sb="19" eb="21">
      <t>ヨウソ</t>
    </rPh>
    <rPh sb="23" eb="25">
      <t>イカ</t>
    </rPh>
    <rPh sb="27" eb="28">
      <t>テン</t>
    </rPh>
    <phoneticPr fontId="1"/>
  </si>
  <si>
    <r>
      <t>③唯一の</t>
    </r>
    <r>
      <rPr>
        <b/>
        <sz val="11"/>
        <color rgb="FFFF0000"/>
        <rFont val="ＭＳ Ｐゴシック"/>
        <family val="3"/>
        <charset val="128"/>
        <scheme val="minor"/>
      </rPr>
      <t>本体用</t>
    </r>
    <r>
      <rPr>
        <b/>
        <i/>
        <sz val="11"/>
        <color rgb="FFFF0000"/>
        <rFont val="ＭＳ Ｐゴシック"/>
        <family val="3"/>
        <charset val="128"/>
        <scheme val="minor"/>
      </rPr>
      <t>まともな</t>
    </r>
    <r>
      <rPr>
        <b/>
        <sz val="11"/>
        <color rgb="FFFF0000"/>
        <rFont val="ＭＳ Ｐゴシック"/>
        <family val="3"/>
        <charset val="128"/>
        <scheme val="minor"/>
      </rPr>
      <t>近接パワー！　</t>
    </r>
    <r>
      <rPr>
        <sz val="11"/>
        <rFont val="ＭＳ Ｐゴシック"/>
        <family val="3"/>
        <charset val="128"/>
        <scheme val="minor"/>
      </rPr>
      <t>機会攻撃を誘発しないのは偉い？</t>
    </r>
    <rPh sb="1" eb="3">
      <t>ユイイツ</t>
    </rPh>
    <rPh sb="4" eb="6">
      <t>ホンタイ</t>
    </rPh>
    <rPh sb="6" eb="7">
      <t>ヨウ</t>
    </rPh>
    <rPh sb="11" eb="13">
      <t>キンセツ</t>
    </rPh>
    <rPh sb="18" eb="20">
      <t>キカイ</t>
    </rPh>
    <rPh sb="20" eb="22">
      <t>コウゲキ</t>
    </rPh>
    <rPh sb="23" eb="25">
      <t>ユウハツ</t>
    </rPh>
    <rPh sb="30" eb="31">
      <t>エラ</t>
    </rPh>
    <phoneticPr fontId="1"/>
  </si>
  <si>
    <t>以上の３点から導き出される結論は、</t>
    <rPh sb="0" eb="2">
      <t>イジョウ</t>
    </rPh>
    <rPh sb="4" eb="5">
      <t>テン</t>
    </rPh>
    <rPh sb="7" eb="8">
      <t>ミチビ</t>
    </rPh>
    <rPh sb="9" eb="10">
      <t>ダ</t>
    </rPh>
    <rPh sb="13" eb="15">
      <t>ケツロン</t>
    </rPh>
    <phoneticPr fontId="1"/>
  </si>
  <si>
    <t>といった３要素を全て満たしている時か、</t>
    <rPh sb="5" eb="7">
      <t>ヨウソ</t>
    </rPh>
    <rPh sb="8" eb="9">
      <t>スベ</t>
    </rPh>
    <rPh sb="10" eb="11">
      <t>ミ</t>
    </rPh>
    <rPh sb="16" eb="17">
      <t>トキ</t>
    </rPh>
    <phoneticPr fontId="1"/>
  </si>
  <si>
    <r>
      <rPr>
        <b/>
        <sz val="11"/>
        <color rgb="FFFF0000"/>
        <rFont val="ＭＳ Ｐゴシック"/>
        <family val="3"/>
        <charset val="128"/>
        <scheme val="minor"/>
      </rPr>
      <t>射程が５</t>
    </r>
    <r>
      <rPr>
        <b/>
        <sz val="11"/>
        <color rgb="FF0070C0"/>
        <rFont val="ＭＳ Ｐゴシック"/>
        <family val="3"/>
        <charset val="128"/>
        <scheme val="minor"/>
      </rPr>
      <t>と短いので、</t>
    </r>
    <r>
      <rPr>
        <b/>
        <sz val="11"/>
        <color rgb="FFFF0000"/>
        <rFont val="ＭＳ Ｐゴシック"/>
        <family val="3"/>
        <charset val="128"/>
        <scheme val="minor"/>
      </rPr>
      <t>区域の維持条件</t>
    </r>
    <r>
      <rPr>
        <b/>
        <sz val="11"/>
        <color rgb="FF0070C0"/>
        <rFont val="ＭＳ Ｐゴシック"/>
        <family val="3"/>
        <charset val="128"/>
        <scheme val="minor"/>
      </rPr>
      <t>が非常に厳しい！　射程が伸びるまで　じっと我慢の娘であった。</t>
    </r>
    <rPh sb="0" eb="2">
      <t>シャテイ</t>
    </rPh>
    <rPh sb="5" eb="6">
      <t>ミジカ</t>
    </rPh>
    <rPh sb="10" eb="12">
      <t>クイキ</t>
    </rPh>
    <rPh sb="13" eb="15">
      <t>イジ</t>
    </rPh>
    <rPh sb="15" eb="17">
      <t>ジョウケン</t>
    </rPh>
    <rPh sb="18" eb="20">
      <t>ヒジョウ</t>
    </rPh>
    <rPh sb="21" eb="22">
      <t>キビ</t>
    </rPh>
    <rPh sb="26" eb="28">
      <t>シャテイ</t>
    </rPh>
    <rPh sb="29" eb="30">
      <t>ノ</t>
    </rPh>
    <rPh sb="38" eb="40">
      <t>ガマン</t>
    </rPh>
    <rPh sb="41" eb="42">
      <t>ムスメ</t>
    </rPh>
    <phoneticPr fontId="1"/>
  </si>
  <si>
    <r>
      <t>③</t>
    </r>
    <r>
      <rPr>
        <b/>
        <sz val="11"/>
        <color rgb="FFFF0000"/>
        <rFont val="ＭＳ Ｐゴシック"/>
        <family val="3"/>
        <charset val="128"/>
        <scheme val="minor"/>
      </rPr>
      <t>スピリッツ・プレイ</t>
    </r>
    <r>
      <rPr>
        <sz val="11"/>
        <rFont val="ＭＳ Ｐゴシック"/>
        <family val="3"/>
        <charset val="128"/>
        <scheme val="minor"/>
      </rPr>
      <t>狙いならば、狭い通路のド真ん中等に　完全には道を塞がないように精霊を配置。</t>
    </r>
    <rPh sb="10" eb="11">
      <t>ネラ</t>
    </rPh>
    <rPh sb="16" eb="17">
      <t>セマ</t>
    </rPh>
    <rPh sb="18" eb="20">
      <t>ツウロ</t>
    </rPh>
    <rPh sb="22" eb="23">
      <t>マ</t>
    </rPh>
    <rPh sb="24" eb="25">
      <t>ナカ</t>
    </rPh>
    <rPh sb="25" eb="26">
      <t>トウ</t>
    </rPh>
    <rPh sb="28" eb="30">
      <t>カンゼン</t>
    </rPh>
    <rPh sb="32" eb="33">
      <t>ミチ</t>
    </rPh>
    <rPh sb="34" eb="35">
      <t>フサ</t>
    </rPh>
    <rPh sb="41" eb="43">
      <t>セイレイ</t>
    </rPh>
    <rPh sb="44" eb="46">
      <t>ハイチ</t>
    </rPh>
    <phoneticPr fontId="1"/>
  </si>
  <si>
    <r>
      <rPr>
        <b/>
        <sz val="14"/>
        <color rgb="FFFF0000"/>
        <rFont val="HGP創英ﾌﾟﾚｾﾞﾝｽEB"/>
        <family val="1"/>
        <charset val="128"/>
      </rPr>
      <t>必中</t>
    </r>
    <r>
      <rPr>
        <b/>
        <sz val="14"/>
        <color rgb="FF00B0F0"/>
        <rFont val="HGP創英ﾌﾟﾚｾﾞﾝｽEB"/>
        <family val="1"/>
        <charset val="128"/>
      </rPr>
      <t>と</t>
    </r>
    <r>
      <rPr>
        <b/>
        <sz val="14"/>
        <color rgb="FFFF0000"/>
        <rFont val="HGP創英ﾌﾟﾚｾﾞﾝｽEB"/>
        <family val="1"/>
        <charset val="128"/>
      </rPr>
      <t>クリティカル</t>
    </r>
    <r>
      <rPr>
        <b/>
        <sz val="14"/>
        <color rgb="FF00B0F0"/>
        <rFont val="HGP創英ﾌﾟﾚｾﾞﾝｽEB"/>
        <family val="1"/>
        <charset val="128"/>
      </rPr>
      <t>は　実際は</t>
    </r>
    <r>
      <rPr>
        <b/>
        <sz val="14"/>
        <color rgb="FFFF0000"/>
        <rFont val="HGP創英ﾌﾟﾚｾﾞﾝｽEB"/>
        <family val="1"/>
        <charset val="128"/>
      </rPr>
      <t>別モノ</t>
    </r>
    <r>
      <rPr>
        <b/>
        <sz val="14"/>
        <color rgb="FF00B0F0"/>
        <rFont val="HGP創英ﾌﾟﾚｾﾞﾝｽEB"/>
        <family val="1"/>
        <charset val="128"/>
      </rPr>
      <t>！　盲目時には　特に冷静に判定を確認</t>
    </r>
    <rPh sb="0" eb="2">
      <t>ヒッチュウ</t>
    </rPh>
    <rPh sb="11" eb="13">
      <t>ジッサイ</t>
    </rPh>
    <rPh sb="14" eb="15">
      <t>ベツ</t>
    </rPh>
    <rPh sb="19" eb="21">
      <t>モウモク</t>
    </rPh>
    <rPh sb="21" eb="22">
      <t>ジ</t>
    </rPh>
    <rPh sb="25" eb="26">
      <t>トク</t>
    </rPh>
    <rPh sb="27" eb="29">
      <t>レイセイ</t>
    </rPh>
    <rPh sb="30" eb="32">
      <t>ハンテイ</t>
    </rPh>
    <rPh sb="33" eb="35">
      <t>カクニン</t>
    </rPh>
    <phoneticPr fontId="1"/>
  </si>
  <si>
    <r>
      <t>　</t>
    </r>
    <r>
      <rPr>
        <b/>
        <sz val="11"/>
        <color rgb="FFFF0000"/>
        <rFont val="ＭＳ Ｐゴシック"/>
        <family val="3"/>
        <charset val="128"/>
        <scheme val="minor"/>
      </rPr>
      <t>ハルト</t>
    </r>
    <r>
      <rPr>
        <sz val="11"/>
        <color theme="1"/>
        <rFont val="ＭＳ Ｐゴシック"/>
        <family val="2"/>
        <charset val="128"/>
        <scheme val="minor"/>
      </rPr>
      <t>と</t>
    </r>
    <r>
      <rPr>
        <b/>
        <sz val="11"/>
        <color rgb="FFFF0000"/>
        <rFont val="ＭＳ Ｐゴシック"/>
        <family val="3"/>
        <charset val="128"/>
        <scheme val="minor"/>
      </rPr>
      <t>ミカ</t>
    </r>
    <r>
      <rPr>
        <sz val="11"/>
        <color theme="1"/>
        <rFont val="ＭＳ Ｐゴシック"/>
        <family val="2"/>
        <charset val="128"/>
        <scheme val="minor"/>
      </rPr>
      <t>は、標準アクションも</t>
    </r>
    <r>
      <rPr>
        <b/>
        <sz val="11"/>
        <color rgb="FFFF0000"/>
        <rFont val="ＭＳ Ｐゴシック"/>
        <family val="3"/>
        <charset val="128"/>
        <scheme val="minor"/>
      </rPr>
      <t>基礎攻撃にして</t>
    </r>
    <r>
      <rPr>
        <sz val="11"/>
        <color theme="1"/>
        <rFont val="ＭＳ Ｐゴシック"/>
        <family val="2"/>
        <charset val="128"/>
        <scheme val="minor"/>
      </rPr>
      <t>　ちょっとでも</t>
    </r>
    <r>
      <rPr>
        <b/>
        <sz val="11"/>
        <color rgb="FFFF0000"/>
        <rFont val="ＭＳ Ｐゴシック"/>
        <family val="3"/>
        <charset val="128"/>
        <scheme val="minor"/>
      </rPr>
      <t>命中率を上げてみる</t>
    </r>
    <r>
      <rPr>
        <sz val="11"/>
        <color theme="1"/>
        <rFont val="ＭＳ Ｐゴシック"/>
        <family val="2"/>
        <charset val="128"/>
        <scheme val="minor"/>
      </rPr>
      <t>のもアリ。</t>
    </r>
    <rPh sb="9" eb="11">
      <t>ヒョウジュン</t>
    </rPh>
    <rPh sb="17" eb="19">
      <t>キソ</t>
    </rPh>
    <rPh sb="19" eb="21">
      <t>コウゲキ</t>
    </rPh>
    <rPh sb="31" eb="33">
      <t>メイチュウ</t>
    </rPh>
    <rPh sb="33" eb="34">
      <t>リツ</t>
    </rPh>
    <rPh sb="35" eb="36">
      <t>ア</t>
    </rPh>
    <phoneticPr fontId="1"/>
  </si>
  <si>
    <r>
      <t>パターン其ノ壱　　　</t>
    </r>
    <r>
      <rPr>
        <b/>
        <sz val="14"/>
        <color rgb="FFFF0000"/>
        <rFont val="HGP創英角ﾎﾟｯﾌﾟ体"/>
        <family val="3"/>
        <charset val="128"/>
      </rPr>
      <t>鷲の爪</t>
    </r>
    <r>
      <rPr>
        <b/>
        <sz val="14"/>
        <color rgb="FF00B050"/>
        <rFont val="HGP創英角ﾎﾟｯﾌﾟ体"/>
        <family val="3"/>
        <charset val="128"/>
      </rPr>
      <t>　</t>
    </r>
    <r>
      <rPr>
        <b/>
        <sz val="14"/>
        <color rgb="FFFF0000"/>
        <rFont val="HGP創英角ﾎﾟｯﾌﾟ体"/>
        <family val="3"/>
        <charset val="128"/>
      </rPr>
      <t>スタンバイＯＫ！</t>
    </r>
    <r>
      <rPr>
        <b/>
        <sz val="14"/>
        <color rgb="FF00B050"/>
        <rFont val="HGP創英角ﾎﾟｯﾌﾟ体"/>
        <family val="3"/>
        <charset val="128"/>
      </rPr>
      <t>　即ち、獲物が精霊と隣接中</t>
    </r>
    <rPh sb="4" eb="5">
      <t>ソ</t>
    </rPh>
    <rPh sb="6" eb="7">
      <t>イチ</t>
    </rPh>
    <rPh sb="10" eb="11">
      <t>ワシ</t>
    </rPh>
    <rPh sb="12" eb="13">
      <t>ツメ</t>
    </rPh>
    <rPh sb="23" eb="24">
      <t>スナワ</t>
    </rPh>
    <rPh sb="26" eb="28">
      <t>エモノ</t>
    </rPh>
    <rPh sb="32" eb="34">
      <t>リンセツ</t>
    </rPh>
    <rPh sb="34" eb="35">
      <t>チュウ</t>
    </rPh>
    <phoneticPr fontId="1"/>
  </si>
  <si>
    <r>
      <t>③</t>
    </r>
    <r>
      <rPr>
        <b/>
        <sz val="11"/>
        <color rgb="FFFF0000"/>
        <rFont val="ＭＳ Ｐゴシック"/>
        <family val="3"/>
        <charset val="128"/>
        <scheme val="minor"/>
      </rPr>
      <t>待機からの鷲の爪</t>
    </r>
    <r>
      <rPr>
        <sz val="11"/>
        <color theme="1"/>
        <rFont val="ＭＳ Ｐゴシック"/>
        <family val="3"/>
        <charset val="128"/>
        <scheme val="minor"/>
      </rPr>
      <t>は、メインアタッカーのターンに発動しないよう　要注意！</t>
    </r>
    <rPh sb="1" eb="3">
      <t>タイキ</t>
    </rPh>
    <rPh sb="6" eb="7">
      <t>ワシ</t>
    </rPh>
    <rPh sb="8" eb="9">
      <t>ツメ</t>
    </rPh>
    <rPh sb="24" eb="26">
      <t>ハツドウ</t>
    </rPh>
    <rPh sb="32" eb="35">
      <t>ヨウチュウイ</t>
    </rPh>
    <phoneticPr fontId="1"/>
  </si>
  <si>
    <r>
      <rPr>
        <sz val="11"/>
        <rFont val="ＭＳ Ｐゴシック"/>
        <family val="3"/>
        <charset val="128"/>
        <scheme val="minor"/>
      </rPr>
      <t>⑤</t>
    </r>
    <r>
      <rPr>
        <b/>
        <sz val="11"/>
        <color rgb="FF00B050"/>
        <rFont val="ＭＳ Ｐゴシック"/>
        <family val="3"/>
        <charset val="128"/>
        <scheme val="minor"/>
      </rPr>
      <t>パターン其ノ壱</t>
    </r>
    <r>
      <rPr>
        <sz val="11"/>
        <color theme="1"/>
        <rFont val="ＭＳ Ｐゴシック"/>
        <family val="2"/>
        <charset val="128"/>
        <scheme val="minor"/>
      </rPr>
      <t>には、以下のように　３種類のバリエーションが考えられる。　</t>
    </r>
    <rPh sb="5" eb="6">
      <t>ソ</t>
    </rPh>
    <rPh sb="7" eb="8">
      <t>イチ</t>
    </rPh>
    <rPh sb="11" eb="13">
      <t>イカ</t>
    </rPh>
    <rPh sb="19" eb="21">
      <t>シュルイ</t>
    </rPh>
    <rPh sb="30" eb="31">
      <t>カンガ</t>
    </rPh>
    <phoneticPr fontId="1"/>
  </si>
  <si>
    <t>④基礎攻撃をさせる優先順位は　以下の通り。</t>
    <rPh sb="1" eb="3">
      <t>キソ</t>
    </rPh>
    <rPh sb="3" eb="5">
      <t>コウゲキ</t>
    </rPh>
    <rPh sb="9" eb="11">
      <t>ユウセン</t>
    </rPh>
    <rPh sb="11" eb="13">
      <t>ジュンイ</t>
    </rPh>
    <rPh sb="15" eb="17">
      <t>イカ</t>
    </rPh>
    <rPh sb="18" eb="19">
      <t>トオ</t>
    </rPh>
    <phoneticPr fontId="1"/>
  </si>
  <si>
    <t>　Ⅱ：ミカ</t>
    <phoneticPr fontId="1"/>
  </si>
  <si>
    <t>　Ⅲ：グラスター</t>
    <phoneticPr fontId="1"/>
  </si>
  <si>
    <t>　Ⅳ：リョウ</t>
    <phoneticPr fontId="1"/>
  </si>
  <si>
    <t>　Ⅴ：リチャード</t>
    <phoneticPr fontId="1"/>
  </si>
  <si>
    <t>　Ⅰ：ハルト</t>
    <phoneticPr fontId="1"/>
  </si>
  <si>
    <t>　　・イリューシアの状態に左右されず　鷲の爪が確定！　最も攻撃的かつ安定的。</t>
    <rPh sb="10" eb="12">
      <t>ジョウタイ</t>
    </rPh>
    <rPh sb="13" eb="15">
      <t>サユウ</t>
    </rPh>
    <rPh sb="19" eb="20">
      <t>ワシ</t>
    </rPh>
    <rPh sb="21" eb="22">
      <t>ツメ</t>
    </rPh>
    <rPh sb="23" eb="25">
      <t>カクテイ</t>
    </rPh>
    <rPh sb="27" eb="28">
      <t>モット</t>
    </rPh>
    <rPh sb="29" eb="32">
      <t>コウゲキテキ</t>
    </rPh>
    <rPh sb="34" eb="37">
      <t>アンテイテキ</t>
    </rPh>
    <phoneticPr fontId="1"/>
  </si>
  <si>
    <r>
      <t>　　・敵の範囲攻撃が来ないならば、</t>
    </r>
    <r>
      <rPr>
        <b/>
        <sz val="11"/>
        <color rgb="FFFF0000"/>
        <rFont val="ＭＳ Ｐゴシック"/>
        <family val="3"/>
        <charset val="128"/>
        <scheme val="minor"/>
      </rPr>
      <t>αとβの複合タイプが　最強フォーメーション！</t>
    </r>
    <rPh sb="3" eb="4">
      <t>テキ</t>
    </rPh>
    <rPh sb="5" eb="7">
      <t>ハンイ</t>
    </rPh>
    <rPh sb="7" eb="9">
      <t>コウゲキ</t>
    </rPh>
    <rPh sb="10" eb="11">
      <t>コ</t>
    </rPh>
    <rPh sb="21" eb="23">
      <t>フクゴウ</t>
    </rPh>
    <rPh sb="28" eb="30">
      <t>サイキョウ</t>
    </rPh>
    <phoneticPr fontId="1"/>
  </si>
  <si>
    <r>
      <t>　</t>
    </r>
    <r>
      <rPr>
        <b/>
        <sz val="11"/>
        <color theme="5" tint="-0.249977111117893"/>
        <rFont val="HGP創英ﾌﾟﾚｾﾞﾝｽEB"/>
        <family val="1"/>
        <charset val="128"/>
      </rPr>
      <t>”パターン其ノ壱α”</t>
    </r>
    <r>
      <rPr>
        <b/>
        <sz val="11"/>
        <color theme="1"/>
        <rFont val="HGP創英ﾌﾟﾚｾﾞﾝｽEB"/>
        <family val="1"/>
        <charset val="128"/>
      </rPr>
      <t>　</t>
    </r>
    <r>
      <rPr>
        <b/>
        <sz val="11"/>
        <color theme="1"/>
        <rFont val="ＭＳ Ｐゴシック"/>
        <family val="2"/>
        <charset val="128"/>
        <scheme val="minor"/>
      </rPr>
      <t>　</t>
    </r>
    <r>
      <rPr>
        <b/>
        <sz val="11"/>
        <color theme="5" tint="-0.249977111117893"/>
        <rFont val="ＭＳ Ｐゴシック"/>
        <family val="3"/>
        <charset val="128"/>
        <scheme val="minor"/>
      </rPr>
      <t>敵だけでなく、</t>
    </r>
    <r>
      <rPr>
        <b/>
        <sz val="11"/>
        <color rgb="FF00B0F0"/>
        <rFont val="ＭＳ Ｐゴシック"/>
        <family val="3"/>
        <charset val="128"/>
        <scheme val="minor"/>
      </rPr>
      <t>メインアタッカー</t>
    </r>
    <r>
      <rPr>
        <b/>
        <sz val="11"/>
        <color theme="5" tint="-0.249977111117893"/>
        <rFont val="ＭＳ Ｐゴシック"/>
        <family val="3"/>
        <charset val="128"/>
        <scheme val="minor"/>
      </rPr>
      <t>も精霊と隣接</t>
    </r>
    <rPh sb="13" eb="14">
      <t>テキ</t>
    </rPh>
    <rPh sb="29" eb="31">
      <t>セイレイ</t>
    </rPh>
    <rPh sb="32" eb="34">
      <t>リンセツ</t>
    </rPh>
    <phoneticPr fontId="1"/>
  </si>
  <si>
    <r>
      <rPr>
        <b/>
        <sz val="11"/>
        <color theme="5" tint="-0.249977111117893"/>
        <rFont val="HGP創英ﾌﾟﾚｾﾞﾝｽEB"/>
        <family val="1"/>
        <charset val="128"/>
      </rPr>
      <t>　”パターン其ノ壱β”</t>
    </r>
    <r>
      <rPr>
        <b/>
        <sz val="11"/>
        <color theme="1"/>
        <rFont val="ＭＳ Ｐゴシック"/>
        <family val="2"/>
        <charset val="128"/>
        <scheme val="minor"/>
      </rPr>
      <t>　　</t>
    </r>
    <r>
      <rPr>
        <b/>
        <sz val="11"/>
        <color theme="5" tint="-0.249977111117893"/>
        <rFont val="ＭＳ Ｐゴシック"/>
        <family val="3"/>
        <charset val="128"/>
        <scheme val="minor"/>
      </rPr>
      <t>敵だけでなく、</t>
    </r>
    <r>
      <rPr>
        <b/>
        <sz val="11"/>
        <color rgb="FF00B0F0"/>
        <rFont val="ＭＳ Ｐゴシック"/>
        <family val="3"/>
        <charset val="128"/>
        <scheme val="minor"/>
      </rPr>
      <t>前衛</t>
    </r>
    <r>
      <rPr>
        <b/>
        <sz val="11"/>
        <color theme="5" tint="-0.249977111117893"/>
        <rFont val="ＭＳ Ｐゴシック"/>
        <family val="3"/>
        <charset val="128"/>
        <scheme val="minor"/>
      </rPr>
      <t>も精霊と隣接</t>
    </r>
    <rPh sb="13" eb="14">
      <t>テキ</t>
    </rPh>
    <rPh sb="20" eb="22">
      <t>ゼンエイ</t>
    </rPh>
    <rPh sb="23" eb="25">
      <t>セイレイ</t>
    </rPh>
    <rPh sb="26" eb="28">
      <t>リンセツ</t>
    </rPh>
    <phoneticPr fontId="1"/>
  </si>
  <si>
    <r>
      <rPr>
        <b/>
        <sz val="11"/>
        <color theme="5" tint="-0.249977111117893"/>
        <rFont val="HGP創英ﾌﾟﾚｾﾞﾝｽEB"/>
        <family val="1"/>
        <charset val="128"/>
      </rPr>
      <t>　”パターン其ノ壱γ”</t>
    </r>
    <r>
      <rPr>
        <b/>
        <sz val="11"/>
        <color theme="5" tint="-0.249977111117893"/>
        <rFont val="ＭＳ Ｐゴシック"/>
        <family val="3"/>
        <charset val="128"/>
        <scheme val="minor"/>
      </rPr>
      <t>　　味方は誰も精霊と隣接していない</t>
    </r>
    <rPh sb="13" eb="15">
      <t>ミカタ</t>
    </rPh>
    <rPh sb="16" eb="17">
      <t>ダレ</t>
    </rPh>
    <rPh sb="18" eb="20">
      <t>セイレイ</t>
    </rPh>
    <rPh sb="21" eb="23">
      <t>リンセツ</t>
    </rPh>
    <phoneticPr fontId="1"/>
  </si>
  <si>
    <r>
      <t>　</t>
    </r>
    <r>
      <rPr>
        <b/>
        <sz val="11"/>
        <color rgb="FFFF0000"/>
        <rFont val="ＭＳ Ｐゴシック"/>
        <family val="3"/>
        <charset val="128"/>
        <scheme val="minor"/>
      </rPr>
      <t>AP</t>
    </r>
    <r>
      <rPr>
        <sz val="11"/>
        <color theme="1"/>
        <rFont val="ＭＳ Ｐゴシック"/>
        <family val="2"/>
        <charset val="128"/>
        <scheme val="minor"/>
      </rPr>
      <t>を使えば　</t>
    </r>
    <r>
      <rPr>
        <b/>
        <sz val="11"/>
        <color rgb="FFFF0000"/>
        <rFont val="ＭＳ Ｐゴシック"/>
        <family val="3"/>
        <charset val="128"/>
        <scheme val="minor"/>
      </rPr>
      <t>鷲の爪が成立</t>
    </r>
    <r>
      <rPr>
        <sz val="11"/>
        <color theme="1"/>
        <rFont val="ＭＳ Ｐゴシック"/>
        <family val="2"/>
        <charset val="128"/>
        <scheme val="minor"/>
      </rPr>
      <t>する可能性があるので、　諦めるのは　まだ早い？</t>
    </r>
    <rPh sb="4" eb="5">
      <t>ツカ</t>
    </rPh>
    <rPh sb="8" eb="9">
      <t>ワシ</t>
    </rPh>
    <rPh sb="10" eb="11">
      <t>ツメ</t>
    </rPh>
    <rPh sb="12" eb="14">
      <t>セイリツ</t>
    </rPh>
    <rPh sb="16" eb="19">
      <t>カノウセイ</t>
    </rPh>
    <rPh sb="26" eb="27">
      <t>アキラ</t>
    </rPh>
    <rPh sb="34" eb="35">
      <t>ハヤ</t>
    </rPh>
    <phoneticPr fontId="1"/>
  </si>
  <si>
    <t>マイナーアクションだが　機会攻撃を誘発するので、　乱戦時には　特に注意！</t>
    <rPh sb="12" eb="14">
      <t>キカイ</t>
    </rPh>
    <rPh sb="14" eb="16">
      <t>コウゲキ</t>
    </rPh>
    <rPh sb="17" eb="19">
      <t>ユウハツ</t>
    </rPh>
    <rPh sb="25" eb="27">
      <t>ランセン</t>
    </rPh>
    <rPh sb="27" eb="28">
      <t>ジ</t>
    </rPh>
    <rPh sb="31" eb="32">
      <t>トク</t>
    </rPh>
    <rPh sb="33" eb="35">
      <t>チュウイ</t>
    </rPh>
    <phoneticPr fontId="1"/>
  </si>
  <si>
    <t>他の即応パワーや待機アクションと併用不可！　即応アクションのご利用は計画的に</t>
    <rPh sb="0" eb="1">
      <t>ホカ</t>
    </rPh>
    <rPh sb="2" eb="4">
      <t>ソクオウ</t>
    </rPh>
    <rPh sb="8" eb="10">
      <t>タイキ</t>
    </rPh>
    <rPh sb="16" eb="18">
      <t>ヘイヨウ</t>
    </rPh>
    <rPh sb="18" eb="20">
      <t>フカ</t>
    </rPh>
    <rPh sb="22" eb="24">
      <t>ソクオウ</t>
    </rPh>
    <rPh sb="31" eb="33">
      <t>リヨウ</t>
    </rPh>
    <rPh sb="34" eb="37">
      <t>ケイカクテキ</t>
    </rPh>
    <phoneticPr fontId="1"/>
  </si>
  <si>
    <r>
      <t>①</t>
    </r>
    <r>
      <rPr>
        <b/>
        <sz val="11"/>
        <color rgb="FFFF0000"/>
        <rFont val="ＭＳ Ｐゴシック"/>
        <family val="3"/>
        <charset val="128"/>
        <scheme val="minor"/>
      </rPr>
      <t>ヒーリング・スピリット</t>
    </r>
    <r>
      <rPr>
        <sz val="11"/>
        <color theme="1"/>
        <rFont val="ＭＳ Ｐゴシック"/>
        <family val="2"/>
        <charset val="128"/>
        <scheme val="minor"/>
      </rPr>
      <t>の効果を最大限活かすと　起こりがち。</t>
    </r>
    <rPh sb="13" eb="15">
      <t>コウカ</t>
    </rPh>
    <rPh sb="16" eb="19">
      <t>サイダイゲン</t>
    </rPh>
    <rPh sb="19" eb="20">
      <t>イ</t>
    </rPh>
    <rPh sb="24" eb="25">
      <t>オ</t>
    </rPh>
    <phoneticPr fontId="1"/>
  </si>
  <si>
    <t>②複数の味方と精霊が隣接してこそ　最大限の効果を発揮できるパワーが　いくつもあったところで、</t>
    <rPh sb="1" eb="3">
      <t>フクスウ</t>
    </rPh>
    <rPh sb="4" eb="6">
      <t>ミカタ</t>
    </rPh>
    <rPh sb="7" eb="9">
      <t>セイレイ</t>
    </rPh>
    <rPh sb="10" eb="12">
      <t>リンセツ</t>
    </rPh>
    <rPh sb="17" eb="20">
      <t>サイダイゲン</t>
    </rPh>
    <rPh sb="21" eb="23">
      <t>コウカ</t>
    </rPh>
    <rPh sb="24" eb="26">
      <t>ハッキ</t>
    </rPh>
    <phoneticPr fontId="1"/>
  </si>
  <si>
    <r>
      <rPr>
        <b/>
        <sz val="11"/>
        <color theme="1"/>
        <rFont val="ＭＳ Ｐゴシック"/>
        <family val="3"/>
        <charset val="128"/>
        <scheme val="minor"/>
      </rPr>
      <t>　鷲の精霊</t>
    </r>
    <r>
      <rPr>
        <sz val="11"/>
        <color theme="1"/>
        <rFont val="ＭＳ Ｐゴシック"/>
        <family val="2"/>
        <charset val="128"/>
        <scheme val="minor"/>
      </rPr>
      <t>のド本命が</t>
    </r>
    <r>
      <rPr>
        <b/>
        <sz val="11"/>
        <color rgb="FFFF0000"/>
        <rFont val="ＭＳ Ｐゴシック"/>
        <family val="3"/>
        <charset val="128"/>
        <scheme val="minor"/>
      </rPr>
      <t>鷲の爪</t>
    </r>
    <r>
      <rPr>
        <sz val="11"/>
        <color theme="1"/>
        <rFont val="ＭＳ Ｐゴシック"/>
        <family val="2"/>
        <charset val="128"/>
        <scheme val="minor"/>
      </rPr>
      <t>である事は全く不変。　つまり、</t>
    </r>
    <r>
      <rPr>
        <b/>
        <sz val="11"/>
        <color rgb="FFFF0000"/>
        <rFont val="ＭＳ Ｐゴシック"/>
        <family val="3"/>
        <charset val="128"/>
        <scheme val="minor"/>
      </rPr>
      <t>このパターンは歓迎しにくい</t>
    </r>
    <r>
      <rPr>
        <sz val="11"/>
        <color theme="1"/>
        <rFont val="ＭＳ Ｐゴシック"/>
        <family val="2"/>
        <charset val="128"/>
        <scheme val="minor"/>
      </rPr>
      <t>という結論に。</t>
    </r>
    <rPh sb="1" eb="2">
      <t>ワシ</t>
    </rPh>
    <rPh sb="3" eb="5">
      <t>セイレイ</t>
    </rPh>
    <rPh sb="7" eb="9">
      <t>ホンメイ</t>
    </rPh>
    <rPh sb="10" eb="11">
      <t>ワシ</t>
    </rPh>
    <rPh sb="12" eb="13">
      <t>ツメ</t>
    </rPh>
    <rPh sb="16" eb="17">
      <t>コト</t>
    </rPh>
    <rPh sb="18" eb="19">
      <t>マッタ</t>
    </rPh>
    <rPh sb="20" eb="22">
      <t>フヘン</t>
    </rPh>
    <rPh sb="35" eb="37">
      <t>カンゲイ</t>
    </rPh>
    <rPh sb="44" eb="46">
      <t>ケツロン</t>
    </rPh>
    <phoneticPr fontId="1"/>
  </si>
  <si>
    <t>②敵の移動を断固阻止するならば、他の精霊、召喚や門と協力して　ガチガチに固める事も可能。</t>
    <rPh sb="1" eb="2">
      <t>テキ</t>
    </rPh>
    <rPh sb="16" eb="17">
      <t>ホカ</t>
    </rPh>
    <rPh sb="18" eb="20">
      <t>セイレイ</t>
    </rPh>
    <rPh sb="21" eb="23">
      <t>ショウカン</t>
    </rPh>
    <rPh sb="24" eb="25">
      <t>モン</t>
    </rPh>
    <rPh sb="26" eb="28">
      <t>キョウリョク</t>
    </rPh>
    <rPh sb="36" eb="37">
      <t>カタ</t>
    </rPh>
    <rPh sb="39" eb="40">
      <t>コト</t>
    </rPh>
    <rPh sb="41" eb="43">
      <t>カノウ</t>
    </rPh>
    <phoneticPr fontId="1"/>
  </si>
  <si>
    <r>
      <t>　トリガー設定は、　</t>
    </r>
    <r>
      <rPr>
        <b/>
        <sz val="11"/>
        <color rgb="FF0070C0"/>
        <rFont val="HGP創英角ｺﾞｼｯｸUB"/>
        <family val="3"/>
        <charset val="128"/>
      </rPr>
      <t>鷲の爪の条件が成立した状態で　誰かのターンが終了</t>
    </r>
    <r>
      <rPr>
        <sz val="11"/>
        <color theme="1"/>
        <rFont val="ＭＳ Ｐゴシック"/>
        <family val="3"/>
        <charset val="128"/>
        <scheme val="minor"/>
      </rPr>
      <t>　が無難かな？</t>
    </r>
    <rPh sb="5" eb="7">
      <t>セッテイ</t>
    </rPh>
    <rPh sb="21" eb="23">
      <t>ジョウタイ</t>
    </rPh>
    <rPh sb="25" eb="26">
      <t>ダレ</t>
    </rPh>
    <rPh sb="32" eb="34">
      <t>シュウリョウ</t>
    </rPh>
    <rPh sb="36" eb="38">
      <t>ブナン</t>
    </rPh>
    <phoneticPr fontId="1"/>
  </si>
  <si>
    <r>
      <t>①</t>
    </r>
    <r>
      <rPr>
        <b/>
        <sz val="11"/>
        <color rgb="FF0070C0"/>
        <rFont val="ＭＳ Ｐゴシック"/>
        <family val="3"/>
        <charset val="128"/>
        <scheme val="minor"/>
      </rPr>
      <t>このパワーの使い所の本命！</t>
    </r>
    <rPh sb="7" eb="8">
      <t>ツカ</t>
    </rPh>
    <rPh sb="9" eb="10">
      <t>ドコロ</t>
    </rPh>
    <rPh sb="11" eb="13">
      <t>ホンメイ</t>
    </rPh>
    <phoneticPr fontId="1"/>
  </si>
  <si>
    <t>ストームホークス･フューリィ</t>
    <phoneticPr fontId="1"/>
  </si>
  <si>
    <t>味方のターンにも　追加効果発動！　宣言漏れに注意！</t>
    <rPh sb="0" eb="2">
      <t>ミカタ</t>
    </rPh>
    <rPh sb="9" eb="11">
      <t>ツイカ</t>
    </rPh>
    <rPh sb="11" eb="13">
      <t>コウカ</t>
    </rPh>
    <rPh sb="13" eb="15">
      <t>ハツドウ</t>
    </rPh>
    <rPh sb="17" eb="19">
      <t>センゲン</t>
    </rPh>
    <rPh sb="19" eb="20">
      <t>モ</t>
    </rPh>
    <rPh sb="22" eb="24">
      <t>チュウイ</t>
    </rPh>
    <phoneticPr fontId="1"/>
  </si>
  <si>
    <r>
      <t>　以上の手順ならば、</t>
    </r>
    <r>
      <rPr>
        <b/>
        <sz val="11"/>
        <color rgb="FF00B050"/>
        <rFont val="ＭＳ Ｐゴシック"/>
        <family val="3"/>
        <charset val="128"/>
        <scheme val="minor"/>
      </rPr>
      <t>パターン其ノ壱</t>
    </r>
    <r>
      <rPr>
        <sz val="11"/>
        <color rgb="FF00B050"/>
        <rFont val="ＭＳ Ｐゴシック"/>
        <family val="3"/>
        <charset val="128"/>
        <scheme val="minor"/>
      </rPr>
      <t>を崩さず</t>
    </r>
    <r>
      <rPr>
        <sz val="11"/>
        <color theme="1"/>
        <rFont val="ＭＳ Ｐゴシック"/>
        <family val="2"/>
        <charset val="128"/>
        <scheme val="minor"/>
      </rPr>
      <t>に　比較的</t>
    </r>
    <r>
      <rPr>
        <b/>
        <sz val="11"/>
        <color rgb="FFFF0000"/>
        <rFont val="ＭＳ Ｐゴシック"/>
        <family val="3"/>
        <charset val="128"/>
        <scheme val="minor"/>
      </rPr>
      <t>自由に味方を回復</t>
    </r>
    <r>
      <rPr>
        <sz val="11"/>
        <color theme="1"/>
        <rFont val="ＭＳ Ｐゴシック"/>
        <family val="2"/>
        <charset val="128"/>
        <scheme val="minor"/>
      </rPr>
      <t>させに行ける。</t>
    </r>
    <rPh sb="1" eb="3">
      <t>イジョウ</t>
    </rPh>
    <rPh sb="4" eb="6">
      <t>テジュン</t>
    </rPh>
    <rPh sb="18" eb="19">
      <t>クズ</t>
    </rPh>
    <rPh sb="23" eb="26">
      <t>ヒカクテキ</t>
    </rPh>
    <rPh sb="26" eb="28">
      <t>ジユウ</t>
    </rPh>
    <rPh sb="29" eb="31">
      <t>ミカタ</t>
    </rPh>
    <rPh sb="32" eb="34">
      <t>カイフク</t>
    </rPh>
    <rPh sb="37" eb="38">
      <t>イ</t>
    </rPh>
    <phoneticPr fontId="1"/>
  </si>
  <si>
    <r>
      <t>②</t>
    </r>
    <r>
      <rPr>
        <b/>
        <sz val="11"/>
        <color rgb="FFFF0000"/>
        <rFont val="ＭＳ Ｐゴシック"/>
        <family val="3"/>
        <charset val="128"/>
        <scheme val="minor"/>
      </rPr>
      <t>鷲の爪一回休み</t>
    </r>
    <r>
      <rPr>
        <sz val="11"/>
        <color theme="1"/>
        <rFont val="ＭＳ Ｐゴシック"/>
        <family val="2"/>
        <charset val="128"/>
        <scheme val="minor"/>
      </rPr>
      <t>で火力が落ちるのを　</t>
    </r>
    <r>
      <rPr>
        <b/>
        <sz val="11"/>
        <color rgb="FFFF0000"/>
        <rFont val="ＭＳ Ｐゴシック"/>
        <family val="3"/>
        <charset val="128"/>
        <scheme val="minor"/>
      </rPr>
      <t>追加ダメージで　ある程度補える</t>
    </r>
    <r>
      <rPr>
        <sz val="11"/>
        <color theme="1"/>
        <rFont val="ＭＳ Ｐゴシック"/>
        <family val="2"/>
        <charset val="128"/>
        <scheme val="minor"/>
      </rPr>
      <t>のも魅力的。</t>
    </r>
    <rPh sb="1" eb="2">
      <t>ワシ</t>
    </rPh>
    <rPh sb="3" eb="4">
      <t>ツメ</t>
    </rPh>
    <rPh sb="4" eb="6">
      <t>イッカイ</t>
    </rPh>
    <rPh sb="6" eb="7">
      <t>ヤス</t>
    </rPh>
    <rPh sb="9" eb="11">
      <t>カリョク</t>
    </rPh>
    <rPh sb="12" eb="13">
      <t>オ</t>
    </rPh>
    <rPh sb="18" eb="20">
      <t>ツイカ</t>
    </rPh>
    <rPh sb="28" eb="30">
      <t>テイド</t>
    </rPh>
    <rPh sb="30" eb="31">
      <t>オギナ</t>
    </rPh>
    <rPh sb="35" eb="38">
      <t>ミリョクテキ</t>
    </rPh>
    <phoneticPr fontId="1"/>
  </si>
  <si>
    <r>
      <t>　</t>
    </r>
    <r>
      <rPr>
        <b/>
        <sz val="11"/>
        <color theme="1"/>
        <rFont val="ＭＳ Ｐゴシック"/>
        <family val="3"/>
        <charset val="128"/>
        <scheme val="minor"/>
      </rPr>
      <t>鷲の爪</t>
    </r>
    <r>
      <rPr>
        <sz val="11"/>
        <color theme="1"/>
        <rFont val="ＭＳ Ｐゴシック"/>
        <family val="2"/>
        <charset val="128"/>
        <scheme val="minor"/>
      </rPr>
      <t>が狙える限り、</t>
    </r>
    <r>
      <rPr>
        <b/>
        <sz val="11"/>
        <color rgb="FF0070C0"/>
        <rFont val="ＭＳ Ｐゴシック"/>
        <family val="3"/>
        <charset val="128"/>
        <scheme val="minor"/>
      </rPr>
      <t>このパワーを使う必要は皆無！</t>
    </r>
    <rPh sb="1" eb="2">
      <t>ワシ</t>
    </rPh>
    <rPh sb="3" eb="4">
      <t>ツメ</t>
    </rPh>
    <rPh sb="5" eb="6">
      <t>ネラ</t>
    </rPh>
    <rPh sb="8" eb="9">
      <t>カギ</t>
    </rPh>
    <rPh sb="17" eb="18">
      <t>ツカ</t>
    </rPh>
    <rPh sb="19" eb="21">
      <t>ヒツヨウ</t>
    </rPh>
    <rPh sb="22" eb="24">
      <t>カイム</t>
    </rPh>
    <phoneticPr fontId="1"/>
  </si>
  <si>
    <r>
      <t>　</t>
    </r>
    <r>
      <rPr>
        <b/>
        <sz val="11"/>
        <color theme="1"/>
        <rFont val="ＭＳ Ｐゴシック"/>
        <family val="3"/>
        <charset val="128"/>
        <scheme val="minor"/>
      </rPr>
      <t>精霊の恵み</t>
    </r>
    <r>
      <rPr>
        <sz val="11"/>
        <color theme="1"/>
        <rFont val="ＭＳ Ｐゴシック"/>
        <family val="2"/>
        <charset val="128"/>
        <scheme val="minor"/>
      </rPr>
      <t>が復活確定だけでなく、ヒットすれば遮蔽そのものが一時的に消える可能性まである。</t>
    </r>
    <rPh sb="1" eb="3">
      <t>セイレイ</t>
    </rPh>
    <rPh sb="4" eb="5">
      <t>メグ</t>
    </rPh>
    <rPh sb="7" eb="9">
      <t>フッカツ</t>
    </rPh>
    <rPh sb="9" eb="11">
      <t>カクテイ</t>
    </rPh>
    <rPh sb="23" eb="25">
      <t>シャヘイ</t>
    </rPh>
    <rPh sb="30" eb="33">
      <t>イチジテキ</t>
    </rPh>
    <rPh sb="34" eb="35">
      <t>キ</t>
    </rPh>
    <rPh sb="37" eb="40">
      <t>カノウセイ</t>
    </rPh>
    <phoneticPr fontId="1"/>
  </si>
  <si>
    <r>
      <t>③この後ＡＰを使って</t>
    </r>
    <r>
      <rPr>
        <b/>
        <sz val="11"/>
        <color rgb="FF008000"/>
        <rFont val="HGP創英ﾌﾟﾚｾﾞﾝｽEB"/>
        <family val="1"/>
        <charset val="128"/>
      </rPr>
      <t>２体目の精霊</t>
    </r>
    <r>
      <rPr>
        <sz val="11"/>
        <color theme="1"/>
        <rFont val="ＭＳ Ｐゴシック"/>
        <family val="2"/>
        <charset val="128"/>
        <scheme val="minor"/>
      </rPr>
      <t>をメインアタッカーの横に出すと、　</t>
    </r>
    <r>
      <rPr>
        <b/>
        <sz val="11"/>
        <color rgb="FFFF0000"/>
        <rFont val="ＭＳ Ｐゴシック"/>
        <family val="3"/>
        <charset val="128"/>
        <scheme val="minor"/>
      </rPr>
      <t>鷲の爪が１００パー確定</t>
    </r>
    <r>
      <rPr>
        <sz val="11"/>
        <color theme="1"/>
        <rFont val="ＭＳ Ｐゴシック"/>
        <family val="2"/>
        <charset val="128"/>
        <scheme val="minor"/>
      </rPr>
      <t>するが、</t>
    </r>
    <rPh sb="3" eb="4">
      <t>アト</t>
    </rPh>
    <rPh sb="7" eb="8">
      <t>ツカ</t>
    </rPh>
    <rPh sb="11" eb="12">
      <t>タイ</t>
    </rPh>
    <rPh sb="12" eb="13">
      <t>メ</t>
    </rPh>
    <rPh sb="14" eb="16">
      <t>セイレイ</t>
    </rPh>
    <rPh sb="26" eb="27">
      <t>ヨコ</t>
    </rPh>
    <rPh sb="28" eb="29">
      <t>ダ</t>
    </rPh>
    <rPh sb="33" eb="34">
      <t>ワシ</t>
    </rPh>
    <rPh sb="35" eb="36">
      <t>ツメ</t>
    </rPh>
    <rPh sb="42" eb="44">
      <t>カクテイ</t>
    </rPh>
    <phoneticPr fontId="1"/>
  </si>
  <si>
    <r>
      <t>　同時に</t>
    </r>
    <r>
      <rPr>
        <b/>
        <sz val="11"/>
        <color rgb="FF008000"/>
        <rFont val="HGP創英ﾌﾟﾚｾﾞﾝｽEB"/>
        <family val="1"/>
        <charset val="128"/>
      </rPr>
      <t>追加ダメージ喪失も１００パー確定</t>
    </r>
    <r>
      <rPr>
        <b/>
        <sz val="11"/>
        <color rgb="FF00B0F0"/>
        <rFont val="HGP創英ﾌﾟﾚｾﾞﾝｽEB"/>
        <family val="1"/>
        <charset val="128"/>
      </rPr>
      <t>(涙)</t>
    </r>
    <r>
      <rPr>
        <b/>
        <sz val="11"/>
        <color rgb="FF008000"/>
        <rFont val="HGP創英ﾌﾟﾚｾﾞﾝｽEB"/>
        <family val="1"/>
        <charset val="128"/>
      </rPr>
      <t>！　</t>
    </r>
    <r>
      <rPr>
        <sz val="11"/>
        <rFont val="ＭＳ Ｐゴシック"/>
        <family val="3"/>
        <charset val="128"/>
        <scheme val="major"/>
      </rPr>
      <t>残念ながら、賢い選択とは言い難い・・・・。</t>
    </r>
    <rPh sb="1" eb="3">
      <t>ドウジ</t>
    </rPh>
    <rPh sb="4" eb="6">
      <t>ツイカ</t>
    </rPh>
    <rPh sb="10" eb="12">
      <t>ソウシツ</t>
    </rPh>
    <rPh sb="18" eb="20">
      <t>カクテイ</t>
    </rPh>
    <rPh sb="21" eb="22">
      <t>ナミダ</t>
    </rPh>
    <rPh sb="25" eb="27">
      <t>ザンネン</t>
    </rPh>
    <rPh sb="31" eb="32">
      <t>カシコ</t>
    </rPh>
    <rPh sb="33" eb="35">
      <t>センタク</t>
    </rPh>
    <rPh sb="37" eb="38">
      <t>イ</t>
    </rPh>
    <rPh sb="39" eb="40">
      <t>ガタ</t>
    </rPh>
    <phoneticPr fontId="1"/>
  </si>
  <si>
    <r>
      <t>①</t>
    </r>
    <r>
      <rPr>
        <b/>
        <sz val="11"/>
        <color rgb="FFFF0000"/>
        <rFont val="ＭＳ Ｐゴシック"/>
        <family val="3"/>
        <charset val="128"/>
        <scheme val="minor"/>
      </rPr>
      <t>幻惑中</t>
    </r>
    <r>
      <rPr>
        <sz val="11"/>
        <color theme="1"/>
        <rFont val="ＭＳ Ｐゴシック"/>
        <family val="2"/>
        <charset val="128"/>
        <scheme val="minor"/>
      </rPr>
      <t>は特に　どうしようもなく感じがちだが、　こういう時も　間違い無く　使い時！</t>
    </r>
    <rPh sb="1" eb="3">
      <t>ゲンワク</t>
    </rPh>
    <rPh sb="3" eb="4">
      <t>チュウ</t>
    </rPh>
    <rPh sb="5" eb="6">
      <t>トク</t>
    </rPh>
    <rPh sb="16" eb="17">
      <t>カン</t>
    </rPh>
    <rPh sb="28" eb="29">
      <t>トキ</t>
    </rPh>
    <rPh sb="31" eb="33">
      <t>マチガ</t>
    </rPh>
    <rPh sb="34" eb="35">
      <t>ナ</t>
    </rPh>
    <rPh sb="37" eb="38">
      <t>ツカ</t>
    </rPh>
    <rPh sb="39" eb="40">
      <t>ドキ</t>
    </rPh>
    <phoneticPr fontId="1"/>
  </si>
  <si>
    <r>
      <t>②味方の</t>
    </r>
    <r>
      <rPr>
        <b/>
        <sz val="11"/>
        <color rgb="FFFF0000"/>
        <rFont val="ＭＳ Ｐゴシック"/>
        <family val="3"/>
        <charset val="128"/>
        <scheme val="minor"/>
      </rPr>
      <t>ダメージ期待値が上がるだけ</t>
    </r>
    <r>
      <rPr>
        <sz val="11"/>
        <color theme="1"/>
        <rFont val="ＭＳ Ｐゴシック"/>
        <family val="2"/>
        <charset val="128"/>
        <scheme val="minor"/>
      </rPr>
      <t>で、命中は一切上がらない！</t>
    </r>
    <rPh sb="1" eb="3">
      <t>ミカタ</t>
    </rPh>
    <rPh sb="8" eb="11">
      <t>キタイチ</t>
    </rPh>
    <rPh sb="12" eb="13">
      <t>ア</t>
    </rPh>
    <rPh sb="19" eb="21">
      <t>メイチュウ</t>
    </rPh>
    <rPh sb="22" eb="24">
      <t>イッサイ</t>
    </rPh>
    <rPh sb="24" eb="25">
      <t>ア</t>
    </rPh>
    <phoneticPr fontId="1"/>
  </si>
  <si>
    <t>　実際は　そこまで頑張る前に敵が死んでしまう。　クリティカル連発に耐えられる敵は　まァいない(笑)。</t>
    <rPh sb="12" eb="13">
      <t>マエ</t>
    </rPh>
    <rPh sb="30" eb="32">
      <t>レンパツ</t>
    </rPh>
    <rPh sb="33" eb="34">
      <t>タ</t>
    </rPh>
    <rPh sb="38" eb="39">
      <t>テキ</t>
    </rPh>
    <rPh sb="47" eb="48">
      <t>ワライ</t>
    </rPh>
    <phoneticPr fontId="1"/>
  </si>
  <si>
    <t>以上３点から導き出される結論は、</t>
    <rPh sb="0" eb="2">
      <t>イジョウ</t>
    </rPh>
    <rPh sb="3" eb="4">
      <t>テン</t>
    </rPh>
    <rPh sb="6" eb="7">
      <t>ミチビ</t>
    </rPh>
    <rPh sb="8" eb="9">
      <t>ダ</t>
    </rPh>
    <rPh sb="12" eb="14">
      <t>ケツロン</t>
    </rPh>
    <phoneticPr fontId="1"/>
  </si>
  <si>
    <r>
      <t>③効果の最大化を思わず狙いたくはなるが、　所詮、</t>
    </r>
    <r>
      <rPr>
        <b/>
        <sz val="11"/>
        <color rgb="FFFF0000"/>
        <rFont val="ＭＳ Ｐゴシック"/>
        <family val="3"/>
        <charset val="128"/>
        <scheme val="minor"/>
      </rPr>
      <t>効果が及ぶのは対象１体のみ</t>
    </r>
    <r>
      <rPr>
        <sz val="11"/>
        <color theme="1"/>
        <rFont val="ＭＳ Ｐゴシック"/>
        <family val="2"/>
        <charset val="128"/>
        <scheme val="minor"/>
      </rPr>
      <t>。</t>
    </r>
    <rPh sb="1" eb="3">
      <t>コウカ</t>
    </rPh>
    <rPh sb="4" eb="7">
      <t>サイダイカ</t>
    </rPh>
    <rPh sb="8" eb="9">
      <t>オモ</t>
    </rPh>
    <rPh sb="11" eb="12">
      <t>ネラ</t>
    </rPh>
    <rPh sb="21" eb="23">
      <t>ショセン</t>
    </rPh>
    <rPh sb="24" eb="26">
      <t>コウカ</t>
    </rPh>
    <rPh sb="27" eb="28">
      <t>オヨ</t>
    </rPh>
    <rPh sb="31" eb="33">
      <t>タイショウ</t>
    </rPh>
    <rPh sb="34" eb="35">
      <t>タイ</t>
    </rPh>
    <phoneticPr fontId="1"/>
  </si>
  <si>
    <r>
      <t>パターン其ノ余　　　</t>
    </r>
    <r>
      <rPr>
        <b/>
        <sz val="14"/>
        <color theme="5" tint="-0.249977111117893"/>
        <rFont val="HGP創英角ﾎﾟｯﾌﾟ体"/>
        <family val="3"/>
        <charset val="128"/>
      </rPr>
      <t>射撃導く鷲</t>
    </r>
    <r>
      <rPr>
        <b/>
        <sz val="14"/>
        <color rgb="FF00B050"/>
        <rFont val="HGP創英角ﾎﾟｯﾌﾟ体"/>
        <family val="3"/>
        <charset val="128"/>
      </rPr>
      <t>で”反射衛星砲”</t>
    </r>
    <rPh sb="4" eb="5">
      <t>ソ</t>
    </rPh>
    <rPh sb="6" eb="7">
      <t>ヨ</t>
    </rPh>
    <rPh sb="10" eb="12">
      <t>シャゲキ</t>
    </rPh>
    <rPh sb="12" eb="13">
      <t>ミチビ</t>
    </rPh>
    <rPh sb="14" eb="15">
      <t>ワシ</t>
    </rPh>
    <rPh sb="17" eb="19">
      <t>ハンシャ</t>
    </rPh>
    <rPh sb="19" eb="21">
      <t>エイセイ</t>
    </rPh>
    <rPh sb="21" eb="22">
      <t>ホウ</t>
    </rPh>
    <phoneticPr fontId="1"/>
  </si>
  <si>
    <r>
      <t>・トータルで考えると　</t>
    </r>
    <r>
      <rPr>
        <b/>
        <sz val="11"/>
        <color rgb="FFFF0000"/>
        <rFont val="ＭＳ Ｐゴシック"/>
        <family val="3"/>
        <charset val="128"/>
        <scheme val="minor"/>
      </rPr>
      <t>鷲の爪</t>
    </r>
    <r>
      <rPr>
        <b/>
        <sz val="11"/>
        <color theme="1"/>
        <rFont val="ＭＳ Ｐゴシック"/>
        <family val="3"/>
        <charset val="128"/>
        <scheme val="minor"/>
      </rPr>
      <t>の方が　性能は明らかに上！</t>
    </r>
    <rPh sb="6" eb="7">
      <t>カンガ</t>
    </rPh>
    <rPh sb="11" eb="12">
      <t>ワシ</t>
    </rPh>
    <rPh sb="13" eb="14">
      <t>ツメ</t>
    </rPh>
    <rPh sb="15" eb="16">
      <t>ホウ</t>
    </rPh>
    <rPh sb="18" eb="20">
      <t>セイノウ</t>
    </rPh>
    <rPh sb="21" eb="22">
      <t>アキ</t>
    </rPh>
    <rPh sb="25" eb="26">
      <t>ウエ</t>
    </rPh>
    <phoneticPr fontId="1"/>
  </si>
  <si>
    <r>
      <t>・クリティカルを連発ではなく、　</t>
    </r>
    <r>
      <rPr>
        <b/>
        <sz val="11"/>
        <color rgb="FFFF0000"/>
        <rFont val="ＭＳ Ｐゴシック"/>
        <family val="3"/>
        <charset val="128"/>
        <scheme val="minor"/>
      </rPr>
      <t>クリティカルで抹殺</t>
    </r>
    <r>
      <rPr>
        <b/>
        <sz val="11"/>
        <color theme="1"/>
        <rFont val="ＭＳ Ｐゴシック"/>
        <family val="3"/>
        <charset val="128"/>
        <scheme val="minor"/>
      </rPr>
      <t>　を狙うべし！</t>
    </r>
    <rPh sb="8" eb="10">
      <t>レンパツ</t>
    </rPh>
    <rPh sb="23" eb="25">
      <t>マッサツ</t>
    </rPh>
    <rPh sb="27" eb="28">
      <t>ネラ</t>
    </rPh>
    <phoneticPr fontId="1"/>
  </si>
  <si>
    <r>
      <t>　こういう時に　ちょっとでも</t>
    </r>
    <r>
      <rPr>
        <b/>
        <sz val="11"/>
        <color rgb="FFFF0000"/>
        <rFont val="ＭＳ Ｐゴシック"/>
        <family val="3"/>
        <charset val="128"/>
        <scheme val="minor"/>
      </rPr>
      <t>火力を上げる</t>
    </r>
    <r>
      <rPr>
        <b/>
        <sz val="11"/>
        <color rgb="FF0070C0"/>
        <rFont val="ＭＳ Ｐゴシック"/>
        <family val="3"/>
        <charset val="128"/>
        <scheme val="minor"/>
      </rPr>
      <t>為、　</t>
    </r>
    <r>
      <rPr>
        <b/>
        <sz val="11"/>
        <color rgb="FFFF0000"/>
        <rFont val="ＭＳ Ｐゴシック"/>
        <family val="3"/>
        <charset val="128"/>
        <scheme val="minor"/>
      </rPr>
      <t>ダメ元</t>
    </r>
    <r>
      <rPr>
        <b/>
        <sz val="11"/>
        <color rgb="FF0070C0"/>
        <rFont val="ＭＳ Ｐゴシック"/>
        <family val="3"/>
        <charset val="128"/>
        <scheme val="minor"/>
      </rPr>
      <t>で　狙ってみるのが吉か？</t>
    </r>
    <rPh sb="5" eb="6">
      <t>トキ</t>
    </rPh>
    <rPh sb="14" eb="16">
      <t>カリョク</t>
    </rPh>
    <rPh sb="17" eb="18">
      <t>ア</t>
    </rPh>
    <rPh sb="20" eb="21">
      <t>タメ</t>
    </rPh>
    <rPh sb="25" eb="26">
      <t>モト</t>
    </rPh>
    <rPh sb="28" eb="29">
      <t>ネラ</t>
    </rPh>
    <rPh sb="35" eb="36">
      <t>キチ</t>
    </rPh>
    <phoneticPr fontId="1"/>
  </si>
  <si>
    <t>⇒付加価値が大きいので、サブとしては優秀。　ブレス中は特に侮りがたし。</t>
    <rPh sb="1" eb="3">
      <t>フカ</t>
    </rPh>
    <rPh sb="3" eb="5">
      <t>カチ</t>
    </rPh>
    <rPh sb="6" eb="7">
      <t>オオ</t>
    </rPh>
    <rPh sb="18" eb="20">
      <t>ユウシュウ</t>
    </rPh>
    <rPh sb="25" eb="26">
      <t>チュウ</t>
    </rPh>
    <rPh sb="27" eb="28">
      <t>トク</t>
    </rPh>
    <rPh sb="29" eb="30">
      <t>アナド</t>
    </rPh>
    <phoneticPr fontId="1"/>
  </si>
  <si>
    <t>　　・メインアタッカーが　マークで守ってもらえても、前衛もろとも　範囲攻撃の餌食になりがち。</t>
    <rPh sb="17" eb="18">
      <t>マモ</t>
    </rPh>
    <rPh sb="26" eb="28">
      <t>ゼンエイ</t>
    </rPh>
    <rPh sb="33" eb="35">
      <t>ハンイ</t>
    </rPh>
    <rPh sb="35" eb="37">
      <t>コウゲキ</t>
    </rPh>
    <rPh sb="38" eb="40">
      <t>エジキ</t>
    </rPh>
    <phoneticPr fontId="1"/>
  </si>
  <si>
    <r>
      <t>・幻惑中のイリューシアが敵に囲まれている等　</t>
    </r>
    <r>
      <rPr>
        <b/>
        <sz val="11"/>
        <color rgb="FFFF0000"/>
        <rFont val="ＭＳ Ｐゴシック"/>
        <family val="3"/>
        <charset val="128"/>
        <scheme val="minor"/>
      </rPr>
      <t>接敵状態からの脱出が困難</t>
    </r>
    <rPh sb="1" eb="3">
      <t>ゲンワク</t>
    </rPh>
    <rPh sb="3" eb="4">
      <t>チュウ</t>
    </rPh>
    <rPh sb="20" eb="21">
      <t>ナド</t>
    </rPh>
    <rPh sb="22" eb="23">
      <t>セッ</t>
    </rPh>
    <rPh sb="23" eb="24">
      <t>テキ</t>
    </rPh>
    <rPh sb="24" eb="26">
      <t>ジョウタイ</t>
    </rPh>
    <rPh sb="29" eb="31">
      <t>ダッシュツ</t>
    </rPh>
    <rPh sb="32" eb="34">
      <t>コンナン</t>
    </rPh>
    <phoneticPr fontId="1"/>
  </si>
  <si>
    <t>　　　　　　　　　　　　　　　　　　　　　　　　　　　　　時には２体目を出さないという選択も</t>
    <rPh sb="29" eb="30">
      <t>トキ</t>
    </rPh>
    <rPh sb="33" eb="34">
      <t>タイ</t>
    </rPh>
    <rPh sb="34" eb="35">
      <t>メ</t>
    </rPh>
    <rPh sb="36" eb="37">
      <t>ダ</t>
    </rPh>
    <rPh sb="43" eb="45">
      <t>センタク</t>
    </rPh>
    <phoneticPr fontId="1"/>
  </si>
  <si>
    <r>
      <t>　</t>
    </r>
    <r>
      <rPr>
        <b/>
        <sz val="11"/>
        <color rgb="FF00B0F0"/>
        <rFont val="HGP創英角ﾎﾟｯﾌﾟ体"/>
        <family val="3"/>
        <charset val="128"/>
      </rPr>
      <t>自分のターン</t>
    </r>
    <r>
      <rPr>
        <b/>
        <sz val="11"/>
        <color rgb="FF00B0F0"/>
        <rFont val="ＭＳ Ｐゴシック"/>
        <family val="2"/>
        <charset val="128"/>
        <scheme val="minor"/>
      </rPr>
      <t>　　精霊を移動</t>
    </r>
    <r>
      <rPr>
        <b/>
        <sz val="11"/>
        <color rgb="FFFF0000"/>
        <rFont val="ＭＳ Ｐゴシック"/>
        <family val="2"/>
        <charset val="128"/>
        <scheme val="minor"/>
      </rPr>
      <t>（</t>
    </r>
    <r>
      <rPr>
        <b/>
        <sz val="11"/>
        <color rgb="FFFF0000"/>
        <rFont val="HGP創英ﾌﾟﾚｾﾞﾝｽEB"/>
        <family val="1"/>
        <charset val="128"/>
      </rPr>
      <t>味方に隣接</t>
    </r>
    <r>
      <rPr>
        <b/>
        <sz val="11"/>
        <color rgb="FFFF0000"/>
        <rFont val="ＭＳ Ｐゴシック"/>
        <family val="2"/>
        <charset val="128"/>
        <scheme val="minor"/>
      </rPr>
      <t>）</t>
    </r>
    <r>
      <rPr>
        <b/>
        <sz val="11"/>
        <color rgb="FF00B0F0"/>
        <rFont val="ＭＳ Ｐゴシック"/>
        <family val="2"/>
        <charset val="128"/>
        <scheme val="minor"/>
      </rPr>
      <t>→回復！→ストームホークス･フューリィ発動！</t>
    </r>
    <rPh sb="1" eb="3">
      <t>ジブン</t>
    </rPh>
    <rPh sb="9" eb="11">
      <t>セイレイ</t>
    </rPh>
    <rPh sb="12" eb="14">
      <t>イドウ</t>
    </rPh>
    <rPh sb="15" eb="17">
      <t>ミカタ</t>
    </rPh>
    <rPh sb="18" eb="20">
      <t>リンセツ</t>
    </rPh>
    <rPh sb="22" eb="24">
      <t>カイフク</t>
    </rPh>
    <rPh sb="40" eb="42">
      <t>ハツドウ</t>
    </rPh>
    <phoneticPr fontId="1"/>
  </si>
  <si>
    <r>
      <t>②詳細は</t>
    </r>
    <r>
      <rPr>
        <b/>
        <sz val="11"/>
        <color rgb="FF00B050"/>
        <rFont val="ＭＳ Ｐゴシック"/>
        <family val="3"/>
        <charset val="128"/>
        <scheme val="minor"/>
      </rPr>
      <t>パターン其ノ弐</t>
    </r>
    <r>
      <rPr>
        <sz val="11"/>
        <rFont val="ＭＳ Ｐゴシック"/>
        <family val="3"/>
        <charset val="128"/>
        <scheme val="minor"/>
      </rPr>
      <t>の②と③を</t>
    </r>
    <r>
      <rPr>
        <sz val="11"/>
        <color theme="1"/>
        <rFont val="ＭＳ Ｐゴシック"/>
        <family val="2"/>
        <charset val="128"/>
        <scheme val="minor"/>
      </rPr>
      <t>参照。</t>
    </r>
    <rPh sb="1" eb="3">
      <t>ショウサイ</t>
    </rPh>
    <rPh sb="16" eb="18">
      <t>サンショウ</t>
    </rPh>
    <phoneticPr fontId="1"/>
  </si>
  <si>
    <r>
      <t>①ダメージがあまりにも低い！　味方がクリティカル出せないと　まず</t>
    </r>
    <r>
      <rPr>
        <b/>
        <sz val="11"/>
        <color theme="1"/>
        <rFont val="ＭＳ Ｐゴシック"/>
        <family val="3"/>
        <charset val="128"/>
        <scheme val="minor"/>
      </rPr>
      <t>モト</t>
    </r>
    <r>
      <rPr>
        <sz val="11"/>
        <color theme="1"/>
        <rFont val="ＭＳ Ｐゴシック"/>
        <family val="2"/>
        <charset val="128"/>
        <scheme val="minor"/>
      </rPr>
      <t>が取れない。</t>
    </r>
    <rPh sb="11" eb="12">
      <t>ヒク</t>
    </rPh>
    <rPh sb="15" eb="17">
      <t>ミカタ</t>
    </rPh>
    <rPh sb="24" eb="25">
      <t>ダ</t>
    </rPh>
    <rPh sb="35" eb="36">
      <t>ト</t>
    </rPh>
    <phoneticPr fontId="1"/>
  </si>
  <si>
    <r>
      <t>・とっと殺る為のパワーなので、　別に死にかけじゃないならば　</t>
    </r>
    <r>
      <rPr>
        <b/>
        <sz val="11"/>
        <color rgb="FFFF0000"/>
        <rFont val="ＭＳ Ｐゴシック"/>
        <family val="3"/>
        <charset val="128"/>
        <scheme val="minor"/>
      </rPr>
      <t>重傷の敵に使っても全然ＯＫ！</t>
    </r>
    <rPh sb="4" eb="5">
      <t>サツ</t>
    </rPh>
    <rPh sb="6" eb="7">
      <t>タメ</t>
    </rPh>
    <rPh sb="16" eb="17">
      <t>ベツ</t>
    </rPh>
    <rPh sb="18" eb="19">
      <t>シ</t>
    </rPh>
    <rPh sb="30" eb="32">
      <t>ジュウショウ</t>
    </rPh>
    <rPh sb="33" eb="34">
      <t>テキ</t>
    </rPh>
    <rPh sb="35" eb="36">
      <t>ツカ</t>
    </rPh>
    <rPh sb="39" eb="41">
      <t>ゼンゼン</t>
    </rPh>
    <phoneticPr fontId="1"/>
  </si>
  <si>
    <t>　ストームホークス･フューリィ優先！　使用済ならば、検討の余地アリ？</t>
    <rPh sb="15" eb="17">
      <t>ユウセン</t>
    </rPh>
    <rPh sb="19" eb="21">
      <t>シヨウ</t>
    </rPh>
    <rPh sb="21" eb="22">
      <t>ズ</t>
    </rPh>
    <rPh sb="26" eb="28">
      <t>ケントウ</t>
    </rPh>
    <rPh sb="29" eb="31">
      <t>ヨチ</t>
    </rPh>
    <phoneticPr fontId="1"/>
  </si>
  <si>
    <r>
      <t>　あくまで</t>
    </r>
    <r>
      <rPr>
        <b/>
        <sz val="11"/>
        <color rgb="FFFF0000"/>
        <rFont val="ＭＳ Ｐゴシック"/>
        <family val="3"/>
        <charset val="128"/>
        <scheme val="minor"/>
      </rPr>
      <t>鷲の爪一回休みの残念賞</t>
    </r>
    <r>
      <rPr>
        <b/>
        <sz val="11"/>
        <color rgb="FF0070C0"/>
        <rFont val="ＭＳ Ｐゴシック"/>
        <family val="3"/>
        <charset val="128"/>
        <scheme val="minor"/>
      </rPr>
      <t>程度のつもりで　期待し過ぎない！</t>
    </r>
    <rPh sb="5" eb="6">
      <t>ワシ</t>
    </rPh>
    <rPh sb="7" eb="8">
      <t>ツメ</t>
    </rPh>
    <rPh sb="8" eb="10">
      <t>イッカイ</t>
    </rPh>
    <rPh sb="10" eb="11">
      <t>ヤス</t>
    </rPh>
    <rPh sb="13" eb="15">
      <t>ザンネン</t>
    </rPh>
    <rPh sb="15" eb="16">
      <t>ショウ</t>
    </rPh>
    <rPh sb="16" eb="18">
      <t>テイド</t>
    </rPh>
    <rPh sb="24" eb="26">
      <t>キタイ</t>
    </rPh>
    <rPh sb="27" eb="28">
      <t>ス</t>
    </rPh>
    <phoneticPr fontId="1"/>
  </si>
  <si>
    <t>敵重傷時ダメージ</t>
    <rPh sb="0" eb="1">
      <t>テキ</t>
    </rPh>
    <rPh sb="1" eb="3">
      <t>ジュウショウ</t>
    </rPh>
    <rPh sb="3" eb="4">
      <t>ジ</t>
    </rPh>
    <phoneticPr fontId="1"/>
  </si>
  <si>
    <t>機会アクションは１ターンにつき１回ポッキリ！　　本体の機会攻撃、本当にしちゃって大丈夫？</t>
    <rPh sb="0" eb="2">
      <t>キカイ</t>
    </rPh>
    <rPh sb="16" eb="17">
      <t>カイ</t>
    </rPh>
    <rPh sb="24" eb="26">
      <t>ホンタイ</t>
    </rPh>
    <rPh sb="27" eb="29">
      <t>キカイ</t>
    </rPh>
    <rPh sb="29" eb="31">
      <t>コウゲキ</t>
    </rPh>
    <rPh sb="32" eb="34">
      <t>ホントウ</t>
    </rPh>
    <rPh sb="40" eb="43">
      <t>ダイジョウブ</t>
    </rPh>
    <phoneticPr fontId="1"/>
  </si>
  <si>
    <t>長所：　いわゆる機会攻撃じゃない</t>
    <rPh sb="0" eb="2">
      <t>チョウショ</t>
    </rPh>
    <rPh sb="8" eb="10">
      <t>キカイ</t>
    </rPh>
    <rPh sb="10" eb="12">
      <t>コウゲキ</t>
    </rPh>
    <phoneticPr fontId="1"/>
  </si>
  <si>
    <t>１ラウンドにつき、使用１回制限！</t>
    <rPh sb="9" eb="11">
      <t>シヨウ</t>
    </rPh>
    <rPh sb="12" eb="13">
      <t>カイ</t>
    </rPh>
    <rPh sb="13" eb="15">
      <t>セイゲン</t>
    </rPh>
    <phoneticPr fontId="1"/>
  </si>
  <si>
    <t>必要な時に　必要な事を　フリーアクションでする、　ただそれだけ！</t>
    <rPh sb="0" eb="2">
      <t>ヒツヨウ</t>
    </rPh>
    <rPh sb="3" eb="4">
      <t>トキ</t>
    </rPh>
    <rPh sb="6" eb="8">
      <t>ヒツヨウ</t>
    </rPh>
    <rPh sb="9" eb="10">
      <t>コト</t>
    </rPh>
    <phoneticPr fontId="1"/>
  </si>
  <si>
    <t>こういうパワーが無いと、　両手塞がっているキャラが　素早く小細工するなんて　絶対無理！</t>
    <rPh sb="8" eb="9">
      <t>ナ</t>
    </rPh>
    <rPh sb="13" eb="15">
      <t>リョウテ</t>
    </rPh>
    <rPh sb="15" eb="16">
      <t>フサ</t>
    </rPh>
    <rPh sb="26" eb="28">
      <t>スバヤ</t>
    </rPh>
    <rPh sb="29" eb="32">
      <t>コザイク</t>
    </rPh>
    <rPh sb="38" eb="40">
      <t>ゼッタイ</t>
    </rPh>
    <rPh sb="40" eb="42">
      <t>ムリ</t>
    </rPh>
    <phoneticPr fontId="1"/>
  </si>
  <si>
    <t>①まず、片手から物を落とす。</t>
    <rPh sb="4" eb="6">
      <t>カタテ</t>
    </rPh>
    <rPh sb="8" eb="9">
      <t>モノ</t>
    </rPh>
    <rPh sb="10" eb="11">
      <t>オ</t>
    </rPh>
    <phoneticPr fontId="1"/>
  </si>
  <si>
    <t>⇒フリーアクション</t>
    <phoneticPr fontId="1"/>
  </si>
  <si>
    <t>⇒フリーアクション　(特殊)</t>
    <rPh sb="11" eb="13">
      <t>トクシュ</t>
    </rPh>
    <phoneticPr fontId="1"/>
  </si>
  <si>
    <t>②空いた手で　何か作業をする。</t>
    <rPh sb="1" eb="2">
      <t>ア</t>
    </rPh>
    <rPh sb="4" eb="5">
      <t>テ</t>
    </rPh>
    <rPh sb="7" eb="8">
      <t>ナニ</t>
    </rPh>
    <rPh sb="9" eb="11">
      <t>サギョウ</t>
    </rPh>
    <phoneticPr fontId="1"/>
  </si>
  <si>
    <t>⇒いずれかのアクション</t>
    <phoneticPr fontId="1"/>
  </si>
  <si>
    <t>③最後に　落し物を空いた手で拾う。</t>
    <rPh sb="1" eb="3">
      <t>サイゴ</t>
    </rPh>
    <rPh sb="5" eb="6">
      <t>オト</t>
    </rPh>
    <rPh sb="7" eb="8">
      <t>モノ</t>
    </rPh>
    <rPh sb="9" eb="10">
      <t>ア</t>
    </rPh>
    <rPh sb="12" eb="13">
      <t>テ</t>
    </rPh>
    <rPh sb="14" eb="15">
      <t>ヒロ</t>
    </rPh>
    <phoneticPr fontId="1"/>
  </si>
  <si>
    <t>以上の作業中、　マイナーアクションを１つ　節約する事に成功した。</t>
    <rPh sb="0" eb="2">
      <t>イジョウ</t>
    </rPh>
    <rPh sb="3" eb="5">
      <t>サギョウ</t>
    </rPh>
    <rPh sb="5" eb="6">
      <t>チュウ</t>
    </rPh>
    <rPh sb="21" eb="23">
      <t>セツヤク</t>
    </rPh>
    <rPh sb="25" eb="26">
      <t>コト</t>
    </rPh>
    <rPh sb="27" eb="29">
      <t>セイコウ</t>
    </rPh>
    <phoneticPr fontId="1"/>
  </si>
  <si>
    <t>効果は非常に地味だ。</t>
    <rPh sb="0" eb="2">
      <t>コウカ</t>
    </rPh>
    <rPh sb="3" eb="5">
      <t>ヒジョウ</t>
    </rPh>
    <rPh sb="6" eb="8">
      <t>ジミ</t>
    </rPh>
    <phoneticPr fontId="1"/>
  </si>
  <si>
    <t>人のターン中でも　マイナーアクションが必要な細かい作業が可能になる、　という解釈も可能か</t>
    <rPh sb="0" eb="1">
      <t>ヒト</t>
    </rPh>
    <rPh sb="5" eb="6">
      <t>チュウ</t>
    </rPh>
    <rPh sb="19" eb="21">
      <t>ヒツヨウ</t>
    </rPh>
    <rPh sb="22" eb="23">
      <t>コマ</t>
    </rPh>
    <rPh sb="25" eb="27">
      <t>サギョウ</t>
    </rPh>
    <rPh sb="28" eb="30">
      <t>カノウ</t>
    </rPh>
    <rPh sb="38" eb="40">
      <t>カイシャク</t>
    </rPh>
    <rPh sb="41" eb="43">
      <t>カノウ</t>
    </rPh>
    <phoneticPr fontId="1"/>
  </si>
  <si>
    <t>①機会攻撃を誘発しない特殊な移動でも　問答無用。　シフトだと残念！</t>
    <rPh sb="1" eb="3">
      <t>キカイ</t>
    </rPh>
    <rPh sb="3" eb="5">
      <t>コウゲキ</t>
    </rPh>
    <rPh sb="6" eb="8">
      <t>ユウハツ</t>
    </rPh>
    <rPh sb="11" eb="13">
      <t>トクシュ</t>
    </rPh>
    <rPh sb="14" eb="16">
      <t>イドウ</t>
    </rPh>
    <rPh sb="19" eb="21">
      <t>モンドウ</t>
    </rPh>
    <rPh sb="21" eb="23">
      <t>ムヨウ</t>
    </rPh>
    <rPh sb="30" eb="32">
      <t>ザンネン</t>
    </rPh>
    <phoneticPr fontId="1"/>
  </si>
  <si>
    <t>短所：　いわゆる機会攻撃じゃない</t>
    <rPh sb="0" eb="2">
      <t>タンショ</t>
    </rPh>
    <rPh sb="8" eb="10">
      <t>キカイ</t>
    </rPh>
    <rPh sb="10" eb="12">
      <t>コウゲキ</t>
    </rPh>
    <phoneticPr fontId="1"/>
  </si>
  <si>
    <t>②機会攻撃に対する防御ボーナスも　意味なし芳一。　しかも元々、命中に優れているし。</t>
    <rPh sb="1" eb="3">
      <t>キカイ</t>
    </rPh>
    <rPh sb="3" eb="5">
      <t>コウゲキ</t>
    </rPh>
    <rPh sb="6" eb="7">
      <t>タイ</t>
    </rPh>
    <rPh sb="9" eb="11">
      <t>ボウギョ</t>
    </rPh>
    <rPh sb="17" eb="19">
      <t>イミ</t>
    </rPh>
    <rPh sb="21" eb="22">
      <t>ホウ</t>
    </rPh>
    <rPh sb="22" eb="23">
      <t>イチ</t>
    </rPh>
    <rPh sb="28" eb="30">
      <t>モトモト</t>
    </rPh>
    <rPh sb="31" eb="33">
      <t>メイチュウ</t>
    </rPh>
    <rPh sb="34" eb="35">
      <t>スグ</t>
    </rPh>
    <phoneticPr fontId="1"/>
  </si>
  <si>
    <t>以上の事から得られる結論は、以下の通り。</t>
    <rPh sb="0" eb="2">
      <t>イジョウ</t>
    </rPh>
    <rPh sb="3" eb="4">
      <t>コト</t>
    </rPh>
    <rPh sb="6" eb="7">
      <t>エ</t>
    </rPh>
    <rPh sb="10" eb="12">
      <t>ケツロン</t>
    </rPh>
    <rPh sb="14" eb="16">
      <t>イカ</t>
    </rPh>
    <rPh sb="17" eb="18">
      <t>トオ</t>
    </rPh>
    <phoneticPr fontId="1"/>
  </si>
  <si>
    <t>　Ⅲ：リョウ</t>
    <phoneticPr fontId="1"/>
  </si>
  <si>
    <t>⇒問答無用で筆頭。　急所攻撃が確定する以上、ためらう理由は　ほとんど無い！</t>
    <rPh sb="1" eb="3">
      <t>モンドウ</t>
    </rPh>
    <rPh sb="3" eb="5">
      <t>ムヨウ</t>
    </rPh>
    <rPh sb="6" eb="8">
      <t>ヒットウ</t>
    </rPh>
    <rPh sb="10" eb="12">
      <t>キュウショ</t>
    </rPh>
    <rPh sb="12" eb="14">
      <t>コウゲキ</t>
    </rPh>
    <rPh sb="15" eb="17">
      <t>カクテイ</t>
    </rPh>
    <rPh sb="19" eb="21">
      <t>イジョウ</t>
    </rPh>
    <rPh sb="26" eb="28">
      <t>リユウ</t>
    </rPh>
    <rPh sb="34" eb="35">
      <t>ナ</t>
    </rPh>
    <phoneticPr fontId="1"/>
  </si>
  <si>
    <t>⇒確実にトドメ専門。　雑魚や死にかけ相手以外に　出番は少ない。</t>
    <rPh sb="1" eb="3">
      <t>カクジツ</t>
    </rPh>
    <rPh sb="7" eb="9">
      <t>センモン</t>
    </rPh>
    <rPh sb="11" eb="12">
      <t>ザツ</t>
    </rPh>
    <rPh sb="12" eb="13">
      <t>サカナ</t>
    </rPh>
    <rPh sb="14" eb="15">
      <t>シ</t>
    </rPh>
    <rPh sb="18" eb="20">
      <t>アイテ</t>
    </rPh>
    <rPh sb="20" eb="22">
      <t>イガイ</t>
    </rPh>
    <rPh sb="24" eb="26">
      <t>デバン</t>
    </rPh>
    <rPh sb="27" eb="28">
      <t>スク</t>
    </rPh>
    <phoneticPr fontId="1"/>
  </si>
  <si>
    <t>１Rには１回しか使用できぬままである。</t>
    <phoneticPr fontId="1"/>
  </si>
  <si>
    <r>
      <t>使用者が</t>
    </r>
    <r>
      <rPr>
        <b/>
        <sz val="11"/>
        <color rgb="FFFF0000"/>
        <rFont val="HGP創英角ﾎﾟｯﾌﾟ体"/>
        <family val="3"/>
        <charset val="128"/>
      </rPr>
      <t>自分のターン中</t>
    </r>
    <r>
      <rPr>
        <b/>
        <sz val="11"/>
        <color rgb="FF7030A0"/>
        <rFont val="ＭＳ Ｐゴシック"/>
        <family val="3"/>
        <charset val="128"/>
        <scheme val="minor"/>
      </rPr>
      <t>に攻撃をヒットさせる。</t>
    </r>
    <rPh sb="0" eb="3">
      <t>シヨウシャ</t>
    </rPh>
    <rPh sb="4" eb="6">
      <t>ジブン</t>
    </rPh>
    <rPh sb="10" eb="11">
      <t>チュウ</t>
    </rPh>
    <rPh sb="12" eb="14">
      <t>コウゲキ</t>
    </rPh>
    <phoneticPr fontId="1"/>
  </si>
  <si>
    <t>伝説級・鷲のシャーマン・マルチクラスモンク、　人呼んで　気印イーグル！</t>
    <rPh sb="0" eb="2">
      <t>デンセツ</t>
    </rPh>
    <rPh sb="2" eb="3">
      <t>キュウ</t>
    </rPh>
    <rPh sb="4" eb="5">
      <t>ワシ</t>
    </rPh>
    <rPh sb="23" eb="24">
      <t>ヒト</t>
    </rPh>
    <rPh sb="24" eb="25">
      <t>ヨ</t>
    </rPh>
    <rPh sb="28" eb="29">
      <t>キ</t>
    </rPh>
    <rPh sb="29" eb="30">
      <t>シルシ</t>
    </rPh>
    <phoneticPr fontId="1"/>
  </si>
  <si>
    <t>①遠隔攻撃に対して完全にシカト！　射撃スキーを　ほとんど野放し。</t>
    <rPh sb="1" eb="3">
      <t>エンカク</t>
    </rPh>
    <rPh sb="3" eb="5">
      <t>コウゲキ</t>
    </rPh>
    <rPh sb="6" eb="7">
      <t>タイ</t>
    </rPh>
    <rPh sb="9" eb="11">
      <t>カンゼン</t>
    </rPh>
    <rPh sb="17" eb="19">
      <t>シャゲキ</t>
    </rPh>
    <rPh sb="28" eb="30">
      <t>ノバナ</t>
    </rPh>
    <phoneticPr fontId="1"/>
  </si>
  <si>
    <r>
      <t>・遠隔タイプへの抑止力が皆無である一方、　</t>
    </r>
    <r>
      <rPr>
        <b/>
        <sz val="11"/>
        <color rgb="FFFF0000"/>
        <rFont val="ＭＳ Ｐゴシック"/>
        <family val="3"/>
        <charset val="128"/>
        <scheme val="minor"/>
      </rPr>
      <t>近接タイプや遊撃役への制圧能力は異常に高い！</t>
    </r>
    <rPh sb="1" eb="3">
      <t>エンカク</t>
    </rPh>
    <rPh sb="8" eb="11">
      <t>ヨクシリョク</t>
    </rPh>
    <rPh sb="12" eb="14">
      <t>カイム</t>
    </rPh>
    <rPh sb="17" eb="19">
      <t>イッポウ</t>
    </rPh>
    <rPh sb="21" eb="23">
      <t>キンセツ</t>
    </rPh>
    <rPh sb="27" eb="29">
      <t>ユウゲキ</t>
    </rPh>
    <rPh sb="29" eb="30">
      <t>ヤク</t>
    </rPh>
    <rPh sb="32" eb="34">
      <t>セイアツ</t>
    </rPh>
    <rPh sb="34" eb="36">
      <t>ノウリョク</t>
    </rPh>
    <rPh sb="37" eb="39">
      <t>イジョウ</t>
    </rPh>
    <rPh sb="40" eb="41">
      <t>タカ</t>
    </rPh>
    <phoneticPr fontId="1"/>
  </si>
  <si>
    <t>⇒残念ながらサブ。　ハルトが先に機会攻撃を発動し、ヒットした時なら出番！</t>
    <rPh sb="1" eb="3">
      <t>ザンネン</t>
    </rPh>
    <rPh sb="14" eb="15">
      <t>サキ</t>
    </rPh>
    <rPh sb="16" eb="20">
      <t>キカイコウゲキ</t>
    </rPh>
    <rPh sb="21" eb="23">
      <t>ハツドウ</t>
    </rPh>
    <rPh sb="30" eb="31">
      <t>トキ</t>
    </rPh>
    <rPh sb="33" eb="35">
      <t>デバン</t>
    </rPh>
    <phoneticPr fontId="1"/>
  </si>
  <si>
    <t>①自然に発動するチャンス！　ハルトの機会攻撃と同時に誘発できたら、機会攻撃の処理からすべし。</t>
    <rPh sb="1" eb="3">
      <t>シゼン</t>
    </rPh>
    <rPh sb="4" eb="6">
      <t>ハツドウ</t>
    </rPh>
    <rPh sb="18" eb="20">
      <t>キカイ</t>
    </rPh>
    <rPh sb="20" eb="22">
      <t>コウゲキ</t>
    </rPh>
    <rPh sb="23" eb="25">
      <t>ドウジ</t>
    </rPh>
    <rPh sb="26" eb="28">
      <t>ユウハツ</t>
    </rPh>
    <rPh sb="33" eb="35">
      <t>キカイ</t>
    </rPh>
    <rPh sb="35" eb="37">
      <t>コウゲキ</t>
    </rPh>
    <rPh sb="38" eb="40">
      <t>ショリ</t>
    </rPh>
    <phoneticPr fontId="1"/>
  </si>
  <si>
    <r>
      <rPr>
        <b/>
        <sz val="11"/>
        <color theme="4" tint="-0.499984740745262"/>
        <rFont val="HGP創英ﾌﾟﾚｾﾞﾝｽEB"/>
        <family val="1"/>
        <charset val="128"/>
      </rPr>
      <t>基礎攻撃をさせる優先順位</t>
    </r>
    <r>
      <rPr>
        <b/>
        <sz val="11"/>
        <color theme="1"/>
        <rFont val="ＭＳ Ｐゴシック"/>
        <family val="2"/>
        <charset val="128"/>
        <scheme val="minor"/>
      </rPr>
      <t>は　以下の通り。　当然、効果範囲内にいる味方である事が大前提。</t>
    </r>
    <rPh sb="0" eb="2">
      <t>キソ</t>
    </rPh>
    <rPh sb="2" eb="4">
      <t>コウゲキ</t>
    </rPh>
    <rPh sb="8" eb="10">
      <t>ユウセン</t>
    </rPh>
    <rPh sb="10" eb="12">
      <t>ジュンイ</t>
    </rPh>
    <rPh sb="14" eb="16">
      <t>イカ</t>
    </rPh>
    <rPh sb="17" eb="18">
      <t>トオ</t>
    </rPh>
    <rPh sb="21" eb="23">
      <t>トウゼン</t>
    </rPh>
    <rPh sb="24" eb="26">
      <t>コウカ</t>
    </rPh>
    <rPh sb="26" eb="28">
      <t>ハンイ</t>
    </rPh>
    <rPh sb="28" eb="29">
      <t>ナイ</t>
    </rPh>
    <rPh sb="32" eb="34">
      <t>ミカタ</t>
    </rPh>
    <rPh sb="37" eb="38">
      <t>コト</t>
    </rPh>
    <rPh sb="39" eb="40">
      <t>ダイ</t>
    </rPh>
    <rPh sb="40" eb="42">
      <t>ゼンテイ</t>
    </rPh>
    <phoneticPr fontId="1"/>
  </si>
  <si>
    <t>遠隔基礎攻撃　(ロングボウ)</t>
    <rPh sb="0" eb="2">
      <t>エンカク</t>
    </rPh>
    <rPh sb="2" eb="4">
      <t>キソ</t>
    </rPh>
    <rPh sb="4" eb="6">
      <t>コウゲキ</t>
    </rPh>
    <phoneticPr fontId="1"/>
  </si>
  <si>
    <t>[無限回]◆</t>
    <phoneticPr fontId="1"/>
  </si>
  <si>
    <t>／攻撃／１　（ＰＨＢ）</t>
    <phoneticPr fontId="1"/>
  </si>
  <si>
    <t>(1d１０+【敏捷力】修正値)のダメージ(Lv21:2d１０)</t>
    <rPh sb="7" eb="9">
      <t>ビンショウ</t>
    </rPh>
    <rPh sb="9" eb="10">
      <t>リョク</t>
    </rPh>
    <phoneticPr fontId="1"/>
  </si>
  <si>
    <t>ＡＣ</t>
    <phoneticPr fontId="1"/>
  </si>
  <si>
    <r>
      <t>※：</t>
    </r>
    <r>
      <rPr>
        <b/>
        <sz val="12"/>
        <color theme="8" tint="-0.249977111117893"/>
        <rFont val="HGP創英角ｺﾞｼｯｸUB"/>
        <family val="3"/>
        <charset val="128"/>
      </rPr>
      <t>ディスペリング・ボルト</t>
    </r>
    <r>
      <rPr>
        <b/>
        <sz val="12"/>
        <color theme="8" tint="-0.249977111117893"/>
        <rFont val="ＭＳ Ｐゴシック"/>
        <family val="3"/>
        <charset val="128"/>
        <scheme val="minor"/>
      </rPr>
      <t>+2 Lv8</t>
    </r>
    <r>
      <rPr>
        <b/>
        <sz val="12"/>
        <rFont val="ＭＳ Ｐゴシック"/>
        <family val="3"/>
        <charset val="128"/>
        <scheme val="minor"/>
      </rPr>
      <t>（宝Ⅱ26）</t>
    </r>
    <rPh sb="20" eb="21">
      <t>タカラ</t>
    </rPh>
    <phoneticPr fontId="1"/>
  </si>
  <si>
    <t>①超遠距離の雑魚掃除！と言いたいところだが、そりゃリョウと比べると・・・。</t>
    <rPh sb="1" eb="2">
      <t>チョウ</t>
    </rPh>
    <rPh sb="2" eb="5">
      <t>エンキョリ</t>
    </rPh>
    <rPh sb="6" eb="7">
      <t>ザツ</t>
    </rPh>
    <rPh sb="7" eb="8">
      <t>サカナ</t>
    </rPh>
    <rPh sb="8" eb="10">
      <t>ソウジ</t>
    </rPh>
    <rPh sb="12" eb="13">
      <t>イ</t>
    </rPh>
    <rPh sb="29" eb="30">
      <t>クラ</t>
    </rPh>
    <phoneticPr fontId="1"/>
  </si>
  <si>
    <r>
      <t>　</t>
    </r>
    <r>
      <rPr>
        <b/>
        <sz val="11"/>
        <color theme="1"/>
        <rFont val="ＭＳ Ｐゴシック"/>
        <family val="3"/>
        <charset val="128"/>
        <scheme val="minor"/>
      </rPr>
      <t>鷲の爪</t>
    </r>
    <r>
      <rPr>
        <sz val="11"/>
        <color theme="1"/>
        <rFont val="ＭＳ Ｐゴシック"/>
        <family val="2"/>
        <charset val="128"/>
        <scheme val="minor"/>
      </rPr>
      <t>が狙える限り、コレをする</t>
    </r>
    <r>
      <rPr>
        <sz val="11"/>
        <rFont val="ＭＳ Ｐゴシック"/>
        <family val="3"/>
        <charset val="128"/>
        <scheme val="minor"/>
      </rPr>
      <t>必要は皆無！と言い切りそうになるが(笑)、ちょっとタンマ！</t>
    </r>
    <rPh sb="1" eb="2">
      <t>ワシ</t>
    </rPh>
    <rPh sb="3" eb="4">
      <t>ツメ</t>
    </rPh>
    <rPh sb="5" eb="6">
      <t>ネラ</t>
    </rPh>
    <rPh sb="8" eb="9">
      <t>カギ</t>
    </rPh>
    <rPh sb="16" eb="18">
      <t>ヒツヨウ</t>
    </rPh>
    <rPh sb="19" eb="21">
      <t>カイム</t>
    </rPh>
    <rPh sb="23" eb="24">
      <t>イ</t>
    </rPh>
    <rPh sb="25" eb="26">
      <t>キ</t>
    </rPh>
    <rPh sb="34" eb="35">
      <t>ワライ</t>
    </rPh>
    <phoneticPr fontId="1"/>
  </si>
  <si>
    <r>
      <t>　</t>
    </r>
    <r>
      <rPr>
        <b/>
        <sz val="11"/>
        <color theme="8" tint="-0.249977111117893"/>
        <rFont val="HGP創英角ｺﾞｼｯｸUB"/>
        <family val="3"/>
        <charset val="128"/>
      </rPr>
      <t>ディスペリング・ボルト</t>
    </r>
    <r>
      <rPr>
        <sz val="11"/>
        <color theme="1"/>
        <rFont val="ＭＳ Ｐゴシック"/>
        <family val="2"/>
        <charset val="128"/>
        <scheme val="minor"/>
      </rPr>
      <t>が当たるまで　リチャードの標準アクションまで注ぎ込み続ける価値があるかも？</t>
    </r>
    <rPh sb="13" eb="14">
      <t>ア</t>
    </rPh>
    <rPh sb="25" eb="27">
      <t>ヒョウジュン</t>
    </rPh>
    <rPh sb="34" eb="35">
      <t>ソソ</t>
    </rPh>
    <rPh sb="36" eb="37">
      <t>コ</t>
    </rPh>
    <rPh sb="38" eb="39">
      <t>ツヅ</t>
    </rPh>
    <rPh sb="41" eb="43">
      <t>カチ</t>
    </rPh>
    <phoneticPr fontId="1"/>
  </si>
  <si>
    <t>　逃走中の敵の制御役を追いかけたいが移動アクションが足りない！なんて事、あるある。</t>
    <rPh sb="1" eb="4">
      <t>トウソウチュウ</t>
    </rPh>
    <rPh sb="5" eb="6">
      <t>テキ</t>
    </rPh>
    <rPh sb="7" eb="9">
      <t>セイギョ</t>
    </rPh>
    <rPh sb="9" eb="10">
      <t>ヤク</t>
    </rPh>
    <rPh sb="11" eb="12">
      <t>オ</t>
    </rPh>
    <rPh sb="18" eb="20">
      <t>イドウ</t>
    </rPh>
    <rPh sb="26" eb="27">
      <t>タ</t>
    </rPh>
    <rPh sb="34" eb="35">
      <t>コト</t>
    </rPh>
    <phoneticPr fontId="1"/>
  </si>
  <si>
    <r>
      <t>　そんな時でも射程が２０もあれば、無理矢理</t>
    </r>
    <r>
      <rPr>
        <b/>
        <sz val="11"/>
        <color theme="8" tint="-0.249977111117893"/>
        <rFont val="HGP創英角ｺﾞｼｯｸUB"/>
        <family val="3"/>
        <charset val="128"/>
      </rPr>
      <t>ディスペリング・ボルト</t>
    </r>
    <r>
      <rPr>
        <sz val="11"/>
        <color theme="1"/>
        <rFont val="ＭＳ Ｐゴシック"/>
        <family val="2"/>
        <charset val="128"/>
        <scheme val="minor"/>
      </rPr>
      <t>をお届け！なんて事が充分あり得る。</t>
    </r>
    <rPh sb="4" eb="5">
      <t>トキ</t>
    </rPh>
    <rPh sb="7" eb="9">
      <t>シャテイ</t>
    </rPh>
    <rPh sb="17" eb="21">
      <t>ムリヤリ</t>
    </rPh>
    <rPh sb="34" eb="35">
      <t>トド</t>
    </rPh>
    <rPh sb="40" eb="41">
      <t>コト</t>
    </rPh>
    <rPh sb="42" eb="44">
      <t>ジュウブン</t>
    </rPh>
    <rPh sb="46" eb="47">
      <t>ウ</t>
    </rPh>
    <phoneticPr fontId="1"/>
  </si>
  <si>
    <r>
      <t>　どうしても</t>
    </r>
    <r>
      <rPr>
        <b/>
        <sz val="11"/>
        <color theme="8" tint="-0.249977111117893"/>
        <rFont val="HGP創英角ｺﾞｼｯｸUB"/>
        <family val="3"/>
        <charset val="128"/>
      </rPr>
      <t>ディスペリング・ボルト</t>
    </r>
    <r>
      <rPr>
        <sz val="11"/>
        <color theme="1"/>
        <rFont val="ＭＳ Ｐゴシック"/>
        <family val="2"/>
        <charset val="128"/>
        <scheme val="minor"/>
      </rPr>
      <t>をブチ込みたくなる局面は、レアケースでも　あり得る。</t>
    </r>
    <rPh sb="20" eb="21">
      <t>コ</t>
    </rPh>
    <rPh sb="26" eb="28">
      <t>キョクメン</t>
    </rPh>
    <rPh sb="40" eb="41">
      <t>ウ</t>
    </rPh>
    <phoneticPr fontId="1"/>
  </si>
  <si>
    <t>　過度の期待は危険だが、非常時には頼れるので　色々な事を諦めてしまうのは　まだまだ早い！</t>
    <rPh sb="1" eb="3">
      <t>カド</t>
    </rPh>
    <rPh sb="4" eb="6">
      <t>キタイ</t>
    </rPh>
    <rPh sb="7" eb="9">
      <t>キケン</t>
    </rPh>
    <rPh sb="12" eb="14">
      <t>ヒジョウ</t>
    </rPh>
    <rPh sb="14" eb="15">
      <t>ジ</t>
    </rPh>
    <rPh sb="17" eb="18">
      <t>タヨ</t>
    </rPh>
    <rPh sb="23" eb="25">
      <t>イロイロ</t>
    </rPh>
    <rPh sb="26" eb="27">
      <t>コト</t>
    </rPh>
    <rPh sb="28" eb="29">
      <t>アキラ</t>
    </rPh>
    <rPh sb="41" eb="42">
      <t>ハヤ</t>
    </rPh>
    <phoneticPr fontId="1"/>
  </si>
  <si>
    <t>　イリューシアのポテンシャルは本当に高いぞ！</t>
    <rPh sb="15" eb="17">
      <t>ホントウ</t>
    </rPh>
    <rPh sb="18" eb="19">
      <t>タカ</t>
    </rPh>
    <phoneticPr fontId="1"/>
  </si>
  <si>
    <r>
      <t>　どうしても殺りたいならば、</t>
    </r>
    <r>
      <rPr>
        <b/>
        <sz val="11"/>
        <color rgb="FFFF0000"/>
        <rFont val="ＭＳ Ｐゴシック"/>
        <family val="3"/>
        <charset val="128"/>
        <scheme val="minor"/>
      </rPr>
      <t>鷲の爪でマジックミサイル</t>
    </r>
    <r>
      <rPr>
        <sz val="11"/>
        <rFont val="ＭＳ Ｐゴシック"/>
        <family val="3"/>
        <charset val="128"/>
        <scheme val="minor"/>
      </rPr>
      <t>の方が無難っぽい。</t>
    </r>
    <rPh sb="6" eb="7">
      <t>コロ</t>
    </rPh>
    <rPh sb="14" eb="15">
      <t>ワシ</t>
    </rPh>
    <rPh sb="16" eb="17">
      <t>ツメ</t>
    </rPh>
    <rPh sb="27" eb="28">
      <t>ホウ</t>
    </rPh>
    <rPh sb="29" eb="31">
      <t>ブナン</t>
    </rPh>
    <phoneticPr fontId="1"/>
  </si>
  <si>
    <r>
      <t>②制御役に</t>
    </r>
    <r>
      <rPr>
        <sz val="11"/>
        <color theme="8" tint="-0.249977111117893"/>
        <rFont val="HGP創英角ｺﾞｼｯｸUB"/>
        <family val="3"/>
        <charset val="128"/>
      </rPr>
      <t>ディスペリング・ボルト</t>
    </r>
    <r>
      <rPr>
        <sz val="11"/>
        <color theme="1"/>
        <rFont val="ＭＳ Ｐゴシック"/>
        <family val="2"/>
        <charset val="128"/>
        <scheme val="minor"/>
      </rPr>
      <t>をブチ込む！　コレ位の付加価値がヤッパいるよね～。</t>
    </r>
    <rPh sb="1" eb="3">
      <t>セイギョ</t>
    </rPh>
    <rPh sb="3" eb="4">
      <t>ヤク</t>
    </rPh>
    <rPh sb="19" eb="20">
      <t>コ</t>
    </rPh>
    <rPh sb="25" eb="26">
      <t>クライ</t>
    </rPh>
    <rPh sb="27" eb="29">
      <t>フカ</t>
    </rPh>
    <rPh sb="29" eb="31">
      <t>カチ</t>
    </rPh>
    <phoneticPr fontId="1"/>
  </si>
  <si>
    <r>
      <t>　まァあまり需要は無いだろうが、もし機会があれば</t>
    </r>
    <r>
      <rPr>
        <b/>
        <sz val="11"/>
        <color rgb="FFFF0000"/>
        <rFont val="ＭＳ Ｐゴシック"/>
        <family val="3"/>
        <charset val="128"/>
        <scheme val="minor"/>
      </rPr>
      <t>リチャードに撃たせてもらう</t>
    </r>
    <r>
      <rPr>
        <sz val="11"/>
        <color theme="1"/>
        <rFont val="ＭＳ Ｐゴシック"/>
        <family val="2"/>
        <charset val="128"/>
        <scheme val="minor"/>
      </rPr>
      <t>事すら検討に値する。</t>
    </r>
    <rPh sb="6" eb="8">
      <t>ジュヨウ</t>
    </rPh>
    <rPh sb="9" eb="10">
      <t>ナ</t>
    </rPh>
    <rPh sb="18" eb="20">
      <t>キカイ</t>
    </rPh>
    <rPh sb="30" eb="31">
      <t>ウ</t>
    </rPh>
    <rPh sb="37" eb="38">
      <t>コト</t>
    </rPh>
    <rPh sb="40" eb="42">
      <t>ケントウ</t>
    </rPh>
    <rPh sb="43" eb="44">
      <t>アタイ</t>
    </rPh>
    <phoneticPr fontId="1"/>
  </si>
  <si>
    <r>
      <t>パターン其ノ余　　　</t>
    </r>
    <r>
      <rPr>
        <b/>
        <sz val="14"/>
        <color theme="5" tint="-0.249977111117893"/>
        <rFont val="HGP創英角ﾎﾟｯﾌﾟ体"/>
        <family val="3"/>
        <charset val="128"/>
      </rPr>
      <t>射撃導く鷲</t>
    </r>
    <r>
      <rPr>
        <b/>
        <sz val="14"/>
        <color rgb="FF00B050"/>
        <rFont val="HGP創英角ﾎﾟｯﾌﾟ体"/>
        <family val="3"/>
        <charset val="128"/>
      </rPr>
      <t>で”反射衛星砲”　</t>
    </r>
    <r>
      <rPr>
        <b/>
        <sz val="12"/>
        <color theme="3" tint="0.39997558519241921"/>
        <rFont val="HGP創英角ﾎﾟｯﾌﾟ体"/>
        <family val="3"/>
        <charset val="128"/>
      </rPr>
      <t>(どちらかと言うとルナトリガー？）</t>
    </r>
    <rPh sb="4" eb="5">
      <t>ソ</t>
    </rPh>
    <rPh sb="6" eb="7">
      <t>ヨ</t>
    </rPh>
    <rPh sb="10" eb="12">
      <t>シャゲキ</t>
    </rPh>
    <rPh sb="12" eb="13">
      <t>ミチビ</t>
    </rPh>
    <rPh sb="14" eb="15">
      <t>ワシ</t>
    </rPh>
    <rPh sb="17" eb="19">
      <t>ハンシャ</t>
    </rPh>
    <rPh sb="19" eb="21">
      <t>エイセイ</t>
    </rPh>
    <rPh sb="21" eb="22">
      <t>ホウ</t>
    </rPh>
    <rPh sb="30" eb="31">
      <t>イ</t>
    </rPh>
    <phoneticPr fontId="1"/>
  </si>
  <si>
    <t>　　・メインアタッカーが　今度はイリューシアもろとも　範囲攻撃の餌食になったりして。</t>
    <rPh sb="13" eb="15">
      <t>コンド</t>
    </rPh>
    <rPh sb="27" eb="31">
      <t>ハンイコウゲキ</t>
    </rPh>
    <rPh sb="32" eb="34">
      <t>エジキ</t>
    </rPh>
    <phoneticPr fontId="1"/>
  </si>
  <si>
    <r>
      <t>　・</t>
    </r>
    <r>
      <rPr>
        <b/>
        <sz val="11"/>
        <color rgb="FF00B050"/>
        <rFont val="ＭＳ Ｐゴシック"/>
        <family val="3"/>
        <charset val="128"/>
        <scheme val="minor"/>
      </rPr>
      <t>パターン其ノ壱</t>
    </r>
    <r>
      <rPr>
        <sz val="11"/>
        <rFont val="ＭＳ Ｐゴシック"/>
        <family val="3"/>
        <charset val="128"/>
        <scheme val="minor"/>
      </rPr>
      <t>か否かを問わず　奇妙な効果を発揮！</t>
    </r>
    <rPh sb="10" eb="11">
      <t>イナ</t>
    </rPh>
    <rPh sb="13" eb="14">
      <t>ト</t>
    </rPh>
    <rPh sb="17" eb="19">
      <t>キミョウ</t>
    </rPh>
    <rPh sb="20" eb="22">
      <t>コウカ</t>
    </rPh>
    <rPh sb="23" eb="25">
      <t>ハッキ</t>
    </rPh>
    <phoneticPr fontId="1"/>
  </si>
  <si>
    <r>
      <t>　ま、とりあえずは</t>
    </r>
    <r>
      <rPr>
        <b/>
        <sz val="11"/>
        <color rgb="FFFF0000"/>
        <rFont val="ＭＳ Ｐゴシック"/>
        <family val="3"/>
        <charset val="128"/>
        <scheme val="minor"/>
      </rPr>
      <t>鷲の爪</t>
    </r>
    <r>
      <rPr>
        <sz val="11"/>
        <rFont val="ＭＳ Ｐゴシック"/>
        <family val="3"/>
        <charset val="128"/>
        <scheme val="minor"/>
      </rPr>
      <t>を続けられる限り、標準アクションは</t>
    </r>
    <r>
      <rPr>
        <b/>
        <sz val="11"/>
        <color rgb="FFFF0000"/>
        <rFont val="ＭＳ Ｐゴシック"/>
        <family val="3"/>
        <charset val="128"/>
        <scheme val="minor"/>
      </rPr>
      <t>コレだけやっときゃOK！</t>
    </r>
    <rPh sb="9" eb="10">
      <t>ワシ</t>
    </rPh>
    <rPh sb="11" eb="12">
      <t>ツメ</t>
    </rPh>
    <rPh sb="13" eb="14">
      <t>ツヅ</t>
    </rPh>
    <rPh sb="18" eb="19">
      <t>カギ</t>
    </rPh>
    <rPh sb="21" eb="23">
      <t>ヒョウジュン</t>
    </rPh>
    <phoneticPr fontId="1"/>
  </si>
  <si>
    <r>
      <rPr>
        <sz val="11"/>
        <rFont val="ＭＳ Ｐゴシック"/>
        <family val="3"/>
        <charset val="128"/>
        <scheme val="minor"/>
      </rPr>
      <t>②</t>
    </r>
    <r>
      <rPr>
        <b/>
        <sz val="11"/>
        <color rgb="FFFF0000"/>
        <rFont val="ＭＳ Ｐゴシック"/>
        <family val="3"/>
        <charset val="128"/>
        <scheme val="minor"/>
      </rPr>
      <t>鷲の爪</t>
    </r>
    <r>
      <rPr>
        <sz val="11"/>
        <rFont val="ＭＳ Ｐゴシック"/>
        <family val="3"/>
        <charset val="128"/>
        <scheme val="minor"/>
      </rPr>
      <t>でトドメを刺すと　</t>
    </r>
    <r>
      <rPr>
        <b/>
        <sz val="11"/>
        <color rgb="FF00B050"/>
        <rFont val="ＭＳ Ｐゴシック"/>
        <family val="3"/>
        <charset val="128"/>
        <scheme val="minor"/>
      </rPr>
      <t>パターン其ノ壱</t>
    </r>
    <r>
      <rPr>
        <sz val="11"/>
        <color theme="1"/>
        <rFont val="ＭＳ Ｐゴシック"/>
        <family val="2"/>
        <charset val="128"/>
        <scheme val="minor"/>
      </rPr>
      <t>が崩れがちなので、　残りＨＰが少ない敵に注目！</t>
    </r>
    <rPh sb="9" eb="10">
      <t>サ</t>
    </rPh>
    <rPh sb="17" eb="18">
      <t>ソ</t>
    </rPh>
    <rPh sb="19" eb="20">
      <t>イチ</t>
    </rPh>
    <rPh sb="21" eb="22">
      <t>クズ</t>
    </rPh>
    <rPh sb="30" eb="31">
      <t>ノコ</t>
    </rPh>
    <rPh sb="35" eb="36">
      <t>スク</t>
    </rPh>
    <rPh sb="38" eb="39">
      <t>テキ</t>
    </rPh>
    <rPh sb="40" eb="42">
      <t>チュウモク</t>
    </rPh>
    <phoneticPr fontId="1"/>
  </si>
  <si>
    <t>⇒パーティの殺し屋。　残念ながらヒットはしないので、トドメ以外ではイマイチ？</t>
    <rPh sb="6" eb="7">
      <t>コロ</t>
    </rPh>
    <rPh sb="8" eb="9">
      <t>ヤ</t>
    </rPh>
    <rPh sb="11" eb="13">
      <t>ザンネン</t>
    </rPh>
    <rPh sb="29" eb="31">
      <t>イガイ</t>
    </rPh>
    <phoneticPr fontId="1"/>
  </si>
  <si>
    <t>⇒前衛なので意外とチャンスはありそうだが、付加価値がそれ程でもないので。</t>
    <rPh sb="1" eb="3">
      <t>ゼンエイ</t>
    </rPh>
    <rPh sb="6" eb="8">
      <t>イガイ</t>
    </rPh>
    <rPh sb="21" eb="23">
      <t>フカ</t>
    </rPh>
    <rPh sb="23" eb="25">
      <t>カチ</t>
    </rPh>
    <rPh sb="28" eb="29">
      <t>ホド</t>
    </rPh>
    <phoneticPr fontId="1"/>
  </si>
  <si>
    <t>②ついでに言うと、精霊は遮蔽を全く提供しない事もあり　防衛役の真似事をこなすのは　まず無理。</t>
    <rPh sb="5" eb="6">
      <t>イ</t>
    </rPh>
    <rPh sb="9" eb="11">
      <t>セイレイ</t>
    </rPh>
    <rPh sb="12" eb="14">
      <t>シャヘイ</t>
    </rPh>
    <rPh sb="15" eb="16">
      <t>マッタ</t>
    </rPh>
    <rPh sb="17" eb="19">
      <t>テイキョウ</t>
    </rPh>
    <rPh sb="22" eb="23">
      <t>コト</t>
    </rPh>
    <rPh sb="27" eb="29">
      <t>ボウエイ</t>
    </rPh>
    <rPh sb="29" eb="30">
      <t>ヤク</t>
    </rPh>
    <rPh sb="31" eb="33">
      <t>マネ</t>
    </rPh>
    <rPh sb="33" eb="34">
      <t>コト</t>
    </rPh>
    <rPh sb="43" eb="45">
      <t>ムリ</t>
    </rPh>
    <phoneticPr fontId="1"/>
  </si>
  <si>
    <r>
      <t>・移動を阻止するよりも、積極的に</t>
    </r>
    <r>
      <rPr>
        <b/>
        <sz val="11"/>
        <color rgb="FFFF0000"/>
        <rFont val="ＭＳ Ｐゴシック"/>
        <family val="3"/>
        <charset val="128"/>
        <scheme val="minor"/>
      </rPr>
      <t>移動してもらってダメージを稼ぐのが目的</t>
    </r>
    <r>
      <rPr>
        <b/>
        <sz val="11"/>
        <color rgb="FF0070C0"/>
        <rFont val="ＭＳ Ｐゴシック"/>
        <family val="3"/>
        <charset val="128"/>
        <scheme val="minor"/>
      </rPr>
      <t>のような仕様。</t>
    </r>
    <rPh sb="1" eb="3">
      <t>イドウ</t>
    </rPh>
    <rPh sb="4" eb="6">
      <t>ソシ</t>
    </rPh>
    <rPh sb="12" eb="15">
      <t>セッキョクテキ</t>
    </rPh>
    <rPh sb="16" eb="18">
      <t>イドウ</t>
    </rPh>
    <rPh sb="29" eb="30">
      <t>カセ</t>
    </rPh>
    <rPh sb="33" eb="35">
      <t>モクテキ</t>
    </rPh>
    <rPh sb="39" eb="41">
      <t>シヨウ</t>
    </rPh>
    <phoneticPr fontId="1"/>
  </si>
  <si>
    <t>・そもそも精霊で道を封鎖でもしない限り、敵の移動を制限する能力も　別に高くはない。</t>
    <rPh sb="5" eb="7">
      <t>セイレイ</t>
    </rPh>
    <rPh sb="8" eb="9">
      <t>ミチ</t>
    </rPh>
    <rPh sb="10" eb="12">
      <t>フウサ</t>
    </rPh>
    <rPh sb="17" eb="18">
      <t>カギ</t>
    </rPh>
    <rPh sb="20" eb="21">
      <t>テキ</t>
    </rPh>
    <rPh sb="22" eb="24">
      <t>イドウ</t>
    </rPh>
    <rPh sb="25" eb="27">
      <t>セイゲン</t>
    </rPh>
    <rPh sb="29" eb="31">
      <t>ノウリョク</t>
    </rPh>
    <rPh sb="33" eb="34">
      <t>ベツ</t>
    </rPh>
    <rPh sb="35" eb="36">
      <t>タカ</t>
    </rPh>
    <phoneticPr fontId="1"/>
  </si>
  <si>
    <r>
      <t>②</t>
    </r>
    <r>
      <rPr>
        <b/>
        <sz val="11"/>
        <color rgb="FFFF0000"/>
        <rFont val="ＭＳ Ｐゴシック"/>
        <family val="3"/>
        <charset val="128"/>
        <scheme val="minor"/>
      </rPr>
      <t>幻惑</t>
    </r>
    <r>
      <rPr>
        <sz val="11"/>
        <color theme="1"/>
        <rFont val="ＭＳ Ｐゴシック"/>
        <family val="3"/>
        <charset val="128"/>
        <scheme val="minor"/>
      </rPr>
      <t>すると機会アクション不可能なので　残念ながら大幅パワーダウン。</t>
    </r>
    <rPh sb="1" eb="3">
      <t>ゲンワク</t>
    </rPh>
    <rPh sb="6" eb="8">
      <t>キカイ</t>
    </rPh>
    <rPh sb="13" eb="16">
      <t>フカノウ</t>
    </rPh>
    <rPh sb="20" eb="22">
      <t>ザンネン</t>
    </rPh>
    <rPh sb="25" eb="27">
      <t>オオハバ</t>
    </rPh>
    <phoneticPr fontId="1"/>
  </si>
  <si>
    <r>
      <t>①</t>
    </r>
    <r>
      <rPr>
        <b/>
        <sz val="11"/>
        <color rgb="FFFF0000"/>
        <rFont val="ＭＳ Ｐゴシック"/>
        <family val="3"/>
        <charset val="128"/>
        <scheme val="minor"/>
      </rPr>
      <t>射程２０の５Ｘ５の範囲攻撃</t>
    </r>
    <r>
      <rPr>
        <sz val="11"/>
        <color theme="1"/>
        <rFont val="ＭＳ Ｐゴシック"/>
        <family val="2"/>
        <charset val="128"/>
        <scheme val="minor"/>
      </rPr>
      <t>に近い感覚で使え、しかも</t>
    </r>
    <r>
      <rPr>
        <b/>
        <sz val="11"/>
        <color rgb="FFFF0000"/>
        <rFont val="ＭＳ Ｐゴシック"/>
        <family val="3"/>
        <charset val="128"/>
        <scheme val="minor"/>
      </rPr>
      <t>味方を巻き添えにしない！</t>
    </r>
    <rPh sb="1" eb="3">
      <t>シャテイ</t>
    </rPh>
    <rPh sb="10" eb="12">
      <t>ハンイ</t>
    </rPh>
    <rPh sb="12" eb="14">
      <t>コウゲキ</t>
    </rPh>
    <rPh sb="15" eb="16">
      <t>チカ</t>
    </rPh>
    <rPh sb="17" eb="19">
      <t>カンカク</t>
    </rPh>
    <rPh sb="20" eb="21">
      <t>ツカ</t>
    </rPh>
    <rPh sb="26" eb="28">
      <t>ミカタ</t>
    </rPh>
    <rPh sb="29" eb="30">
      <t>マ</t>
    </rPh>
    <rPh sb="31" eb="32">
      <t>ゾ</t>
    </rPh>
    <phoneticPr fontId="1"/>
  </si>
  <si>
    <r>
      <t>　これだけ使い勝手が良いと　気軽に</t>
    </r>
    <r>
      <rPr>
        <b/>
        <sz val="11"/>
        <color rgb="FFFF0000"/>
        <rFont val="ＭＳ Ｐゴシック"/>
        <family val="3"/>
        <charset val="128"/>
        <scheme val="minor"/>
      </rPr>
      <t>雑魚掃除</t>
    </r>
    <r>
      <rPr>
        <sz val="11"/>
        <color theme="1"/>
        <rFont val="ＭＳ Ｐゴシック"/>
        <family val="2"/>
        <charset val="128"/>
        <scheme val="minor"/>
      </rPr>
      <t>にでも使ってしまいがちだが、ちょっと待った～！</t>
    </r>
    <rPh sb="5" eb="6">
      <t>ツカ</t>
    </rPh>
    <rPh sb="7" eb="9">
      <t>カッテ</t>
    </rPh>
    <rPh sb="10" eb="11">
      <t>ヨ</t>
    </rPh>
    <rPh sb="14" eb="16">
      <t>キガル</t>
    </rPh>
    <rPh sb="17" eb="18">
      <t>ザツ</t>
    </rPh>
    <rPh sb="18" eb="19">
      <t>ギョ</t>
    </rPh>
    <rPh sb="19" eb="21">
      <t>ソウジ</t>
    </rPh>
    <rPh sb="24" eb="25">
      <t>ツカ</t>
    </rPh>
    <rPh sb="39" eb="40">
      <t>マ</t>
    </rPh>
    <phoneticPr fontId="1"/>
  </si>
  <si>
    <t>　超遠距離の範囲攻撃ならリョウも得意である以上、その仕事を横取りする必要があるのだろうか？</t>
    <rPh sb="1" eb="2">
      <t>チョウ</t>
    </rPh>
    <rPh sb="2" eb="5">
      <t>エンキョリ</t>
    </rPh>
    <rPh sb="6" eb="8">
      <t>ハンイ</t>
    </rPh>
    <rPh sb="8" eb="10">
      <t>コウゲキ</t>
    </rPh>
    <rPh sb="16" eb="18">
      <t>トクイ</t>
    </rPh>
    <rPh sb="21" eb="23">
      <t>イジョウ</t>
    </rPh>
    <rPh sb="26" eb="28">
      <t>シゴト</t>
    </rPh>
    <rPh sb="29" eb="31">
      <t>ヨコド</t>
    </rPh>
    <rPh sb="34" eb="36">
      <t>ヒツヨウ</t>
    </rPh>
    <phoneticPr fontId="1"/>
  </si>
  <si>
    <t>　その理想的な状況とは　以下の４点を特に重視。</t>
    <rPh sb="3" eb="6">
      <t>リソウテキ</t>
    </rPh>
    <rPh sb="7" eb="9">
      <t>ジョウキョウ</t>
    </rPh>
    <rPh sb="12" eb="14">
      <t>イカ</t>
    </rPh>
    <rPh sb="16" eb="17">
      <t>テン</t>
    </rPh>
    <rPh sb="18" eb="19">
      <t>トク</t>
    </rPh>
    <rPh sb="20" eb="22">
      <t>ジュウシ</t>
    </rPh>
    <phoneticPr fontId="1"/>
  </si>
  <si>
    <r>
      <t>　・グラスターを</t>
    </r>
    <r>
      <rPr>
        <b/>
        <sz val="11"/>
        <color rgb="FFFF0000"/>
        <rFont val="ＭＳ Ｐゴシック"/>
        <family val="3"/>
        <charset val="128"/>
        <scheme val="minor"/>
      </rPr>
      <t>マーク先から引き離す</t>
    </r>
    <r>
      <rPr>
        <sz val="11"/>
        <color theme="1"/>
        <rFont val="ＭＳ Ｐゴシック"/>
        <family val="2"/>
        <charset val="128"/>
        <scheme val="minor"/>
      </rPr>
      <t>　⇒</t>
    </r>
    <r>
      <rPr>
        <b/>
        <sz val="11"/>
        <color rgb="FF002060"/>
        <rFont val="HGP創英ﾌﾟﾚｾﾞﾝｽEB"/>
        <family val="1"/>
        <charset val="128"/>
      </rPr>
      <t>ただでは動かぬ奴</t>
    </r>
    <r>
      <rPr>
        <sz val="11"/>
        <color theme="1"/>
        <rFont val="ＭＳ Ｐゴシック"/>
        <family val="2"/>
        <charset val="128"/>
        <scheme val="minor"/>
      </rPr>
      <t>狙いならあえてくっつけるのもアリ</t>
    </r>
    <rPh sb="11" eb="12">
      <t>サキ</t>
    </rPh>
    <rPh sb="14" eb="15">
      <t>ヒ</t>
    </rPh>
    <rPh sb="16" eb="17">
      <t>ハナ</t>
    </rPh>
    <rPh sb="28" eb="29">
      <t>ネラ</t>
    </rPh>
    <phoneticPr fontId="1"/>
  </si>
  <si>
    <r>
      <t>　・敵が</t>
    </r>
    <r>
      <rPr>
        <b/>
        <sz val="11"/>
        <color rgb="FFFF0000"/>
        <rFont val="ＭＳ Ｐゴシック"/>
        <family val="3"/>
        <charset val="128"/>
        <scheme val="minor"/>
      </rPr>
      <t>適度に固まっている</t>
    </r>
    <r>
      <rPr>
        <sz val="11"/>
        <color theme="1"/>
        <rFont val="ＭＳ Ｐゴシック"/>
        <family val="2"/>
        <charset val="128"/>
        <scheme val="minor"/>
      </rPr>
      <t>　⇒リョウが</t>
    </r>
    <r>
      <rPr>
        <b/>
        <sz val="11"/>
        <color rgb="FF002060"/>
        <rFont val="ＭＳ Ｐゴシック"/>
        <family val="3"/>
        <charset val="128"/>
        <scheme val="minor"/>
      </rPr>
      <t>範囲攻撃</t>
    </r>
    <r>
      <rPr>
        <sz val="11"/>
        <color theme="1"/>
        <rFont val="ＭＳ Ｐゴシック"/>
        <family val="2"/>
        <charset val="128"/>
        <scheme val="minor"/>
      </rPr>
      <t>をブチ込むポイントを無理矢理作る</t>
    </r>
    <rPh sb="2" eb="3">
      <t>テキ</t>
    </rPh>
    <rPh sb="4" eb="6">
      <t>テキド</t>
    </rPh>
    <rPh sb="7" eb="8">
      <t>カタ</t>
    </rPh>
    <rPh sb="19" eb="23">
      <t>ハンイコウゲキ</t>
    </rPh>
    <rPh sb="26" eb="27">
      <t>コ</t>
    </rPh>
    <rPh sb="33" eb="37">
      <t>ムリヤリ</t>
    </rPh>
    <rPh sb="37" eb="38">
      <t>ツク</t>
    </rPh>
    <phoneticPr fontId="1"/>
  </si>
  <si>
    <r>
      <t>　・次に殺る敵を</t>
    </r>
    <r>
      <rPr>
        <b/>
        <sz val="11"/>
        <color rgb="FFFF0000"/>
        <rFont val="ＭＳ Ｐゴシック"/>
        <family val="3"/>
        <charset val="128"/>
        <scheme val="minor"/>
      </rPr>
      <t>集中攻撃する準備</t>
    </r>
    <r>
      <rPr>
        <sz val="11"/>
        <color theme="1"/>
        <rFont val="ＭＳ Ｐゴシック"/>
        <family val="2"/>
        <charset val="128"/>
        <scheme val="minor"/>
      </rPr>
      <t>が完了　⇒ハルトが</t>
    </r>
    <r>
      <rPr>
        <b/>
        <sz val="11"/>
        <color rgb="FF002060"/>
        <rFont val="ＭＳ Ｐゴシック"/>
        <family val="3"/>
        <charset val="128"/>
        <scheme val="minor"/>
      </rPr>
      <t>戦術的優位</t>
    </r>
    <r>
      <rPr>
        <sz val="11"/>
        <color theme="1"/>
        <rFont val="ＭＳ Ｐゴシック"/>
        <family val="2"/>
        <charset val="128"/>
        <scheme val="minor"/>
      </rPr>
      <t>を取れる？</t>
    </r>
    <rPh sb="2" eb="3">
      <t>ツギ</t>
    </rPh>
    <rPh sb="4" eb="5">
      <t>サツ</t>
    </rPh>
    <rPh sb="6" eb="7">
      <t>テキ</t>
    </rPh>
    <rPh sb="8" eb="10">
      <t>シュウチュウ</t>
    </rPh>
    <rPh sb="10" eb="12">
      <t>コウゲキ</t>
    </rPh>
    <rPh sb="14" eb="16">
      <t>ジュンビ</t>
    </rPh>
    <rPh sb="17" eb="19">
      <t>カンリョウ</t>
    </rPh>
    <rPh sb="25" eb="28">
      <t>センジュツテキ</t>
    </rPh>
    <rPh sb="28" eb="30">
      <t>ユウイ</t>
    </rPh>
    <rPh sb="31" eb="32">
      <t>ト</t>
    </rPh>
    <phoneticPr fontId="1"/>
  </si>
  <si>
    <r>
      <t>　・</t>
    </r>
    <r>
      <rPr>
        <b/>
        <sz val="11"/>
        <color rgb="FFFF0000"/>
        <rFont val="ＭＳ Ｐゴシック"/>
        <family val="3"/>
        <charset val="128"/>
        <scheme val="minor"/>
      </rPr>
      <t>精霊が</t>
    </r>
    <r>
      <rPr>
        <sz val="11"/>
        <color theme="1"/>
        <rFont val="ＭＳ Ｐゴシック"/>
        <family val="2"/>
        <charset val="128"/>
        <scheme val="minor"/>
      </rPr>
      <t>敵味方問わず　ちゃんと</t>
    </r>
    <r>
      <rPr>
        <b/>
        <sz val="11"/>
        <color rgb="FFFF0000"/>
        <rFont val="ＭＳ Ｐゴシック"/>
        <family val="3"/>
        <charset val="128"/>
        <scheme val="minor"/>
      </rPr>
      <t>適切なクリ―チャ―と隣接中</t>
    </r>
    <r>
      <rPr>
        <sz val="11"/>
        <color theme="1"/>
        <rFont val="ＭＳ Ｐゴシック"/>
        <family val="2"/>
        <charset val="128"/>
        <scheme val="minor"/>
      </rPr>
      <t>　⇒</t>
    </r>
    <r>
      <rPr>
        <b/>
        <sz val="11"/>
        <color rgb="FF002060"/>
        <rFont val="HGP創英ﾌﾟﾚｾﾞﾝｽEB"/>
        <family val="1"/>
        <charset val="128"/>
      </rPr>
      <t>門</t>
    </r>
    <r>
      <rPr>
        <sz val="11"/>
        <color theme="1"/>
        <rFont val="ＭＳ Ｐゴシック"/>
        <family val="2"/>
        <charset val="128"/>
        <scheme val="minor"/>
      </rPr>
      <t>設置スペースを空けとく？</t>
    </r>
    <rPh sb="2" eb="4">
      <t>セイレイ</t>
    </rPh>
    <rPh sb="5" eb="6">
      <t>テキ</t>
    </rPh>
    <rPh sb="6" eb="8">
      <t>ミカタ</t>
    </rPh>
    <rPh sb="8" eb="9">
      <t>ト</t>
    </rPh>
    <rPh sb="16" eb="18">
      <t>テキセツ</t>
    </rPh>
    <rPh sb="26" eb="28">
      <t>リンセツ</t>
    </rPh>
    <rPh sb="28" eb="29">
      <t>チュウ</t>
    </rPh>
    <rPh sb="31" eb="32">
      <t>モン</t>
    </rPh>
    <rPh sb="32" eb="34">
      <t>セッチ</t>
    </rPh>
    <rPh sb="39" eb="40">
      <t>ア</t>
    </rPh>
    <phoneticPr fontId="1"/>
  </si>
  <si>
    <t>　チャンスならば迷わず使って、有利な展開にもっていきたい。</t>
    <rPh sb="8" eb="9">
      <t>マヨ</t>
    </rPh>
    <rPh sb="11" eb="12">
      <t>ツカ</t>
    </rPh>
    <rPh sb="15" eb="17">
      <t>ユウリ</t>
    </rPh>
    <rPh sb="18" eb="20">
      <t>テンカイ</t>
    </rPh>
    <phoneticPr fontId="1"/>
  </si>
  <si>
    <r>
      <t>　</t>
    </r>
    <r>
      <rPr>
        <b/>
        <sz val="11"/>
        <color rgb="FFFF0000"/>
        <rFont val="ＭＳ Ｐゴシック"/>
        <family val="3"/>
        <charset val="128"/>
        <scheme val="minor"/>
      </rPr>
      <t>リョウがクソ遅い時</t>
    </r>
    <r>
      <rPr>
        <sz val="11"/>
        <color theme="1"/>
        <rFont val="ＭＳ Ｐゴシック"/>
        <family val="2"/>
        <charset val="128"/>
        <scheme val="minor"/>
      </rPr>
      <t>(笑)や　</t>
    </r>
    <r>
      <rPr>
        <b/>
        <sz val="11"/>
        <color rgb="FFFF0000"/>
        <rFont val="ＭＳ Ｐゴシック"/>
        <family val="3"/>
        <charset val="128"/>
        <scheme val="minor"/>
      </rPr>
      <t>リョウの討ち漏らしの処理</t>
    </r>
    <r>
      <rPr>
        <sz val="11"/>
        <color theme="1"/>
        <rFont val="ＭＳ Ｐゴシック"/>
        <family val="2"/>
        <charset val="128"/>
        <scheme val="minor"/>
      </rPr>
      <t>には確かに有効だが、そうでないなら・・・。</t>
    </r>
    <rPh sb="7" eb="8">
      <t>オソ</t>
    </rPh>
    <rPh sb="9" eb="10">
      <t>トキ</t>
    </rPh>
    <rPh sb="11" eb="12">
      <t>ワライ</t>
    </rPh>
    <rPh sb="19" eb="20">
      <t>ウ</t>
    </rPh>
    <rPh sb="21" eb="22">
      <t>モ</t>
    </rPh>
    <rPh sb="25" eb="27">
      <t>ショリ</t>
    </rPh>
    <rPh sb="29" eb="30">
      <t>タシ</t>
    </rPh>
    <rPh sb="32" eb="34">
      <t>ユウコウ</t>
    </rPh>
    <phoneticPr fontId="1"/>
  </si>
  <si>
    <r>
      <t>　　そして</t>
    </r>
    <r>
      <rPr>
        <b/>
        <sz val="11"/>
        <color rgb="FF00B0F0"/>
        <rFont val="ＭＳ Ｐゴシック"/>
        <family val="3"/>
        <charset val="128"/>
        <scheme val="minor"/>
      </rPr>
      <t>実際に強制移動させる時</t>
    </r>
    <r>
      <rPr>
        <sz val="11"/>
        <color theme="1"/>
        <rFont val="ＭＳ Ｐゴシック"/>
        <family val="2"/>
        <charset val="128"/>
        <scheme val="minor"/>
      </rPr>
      <t>に重要なのは、</t>
    </r>
    <r>
      <rPr>
        <b/>
        <sz val="11"/>
        <color rgb="FF00B0F0"/>
        <rFont val="ＭＳ Ｐゴシック"/>
        <family val="3"/>
        <charset val="128"/>
        <scheme val="minor"/>
      </rPr>
      <t>まだ移動アクションが残っている</t>
    </r>
    <r>
      <rPr>
        <sz val="11"/>
        <color theme="1"/>
        <rFont val="ＭＳ Ｐゴシック"/>
        <family val="2"/>
        <charset val="128"/>
        <scheme val="minor"/>
      </rPr>
      <t>か否かである！</t>
    </r>
    <rPh sb="5" eb="7">
      <t>ジッサイ</t>
    </rPh>
    <rPh sb="8" eb="10">
      <t>キョウセイ</t>
    </rPh>
    <rPh sb="10" eb="12">
      <t>イドウ</t>
    </rPh>
    <rPh sb="15" eb="16">
      <t>トキ</t>
    </rPh>
    <rPh sb="17" eb="19">
      <t>ジュウヨウ</t>
    </rPh>
    <rPh sb="25" eb="27">
      <t>イドウ</t>
    </rPh>
    <rPh sb="33" eb="34">
      <t>ノコ</t>
    </rPh>
    <rPh sb="39" eb="40">
      <t>イナ</t>
    </rPh>
    <phoneticPr fontId="1"/>
  </si>
  <si>
    <t>　まだ残っているならば、別に標準アクション終了時にはまだ　理想的な状況が未完成でも全然ＯＫ！</t>
    <rPh sb="3" eb="4">
      <t>ノコ</t>
    </rPh>
    <rPh sb="12" eb="13">
      <t>ベツ</t>
    </rPh>
    <rPh sb="14" eb="16">
      <t>ヒョウジュン</t>
    </rPh>
    <rPh sb="21" eb="24">
      <t>シュウリョウジ</t>
    </rPh>
    <rPh sb="29" eb="32">
      <t>リソウテキ</t>
    </rPh>
    <rPh sb="33" eb="35">
      <t>ジョウキョウ</t>
    </rPh>
    <rPh sb="36" eb="39">
      <t>ミカンセイ</t>
    </rPh>
    <rPh sb="41" eb="43">
      <t>ゼンゼン</t>
    </rPh>
    <phoneticPr fontId="1"/>
  </si>
  <si>
    <r>
      <t>　っていうか、</t>
    </r>
    <r>
      <rPr>
        <b/>
        <sz val="11"/>
        <color rgb="FF00B050"/>
        <rFont val="ＭＳ Ｐゴシック"/>
        <family val="3"/>
        <charset val="128"/>
        <scheme val="minor"/>
      </rPr>
      <t>パターン其ノ壱</t>
    </r>
    <r>
      <rPr>
        <sz val="11"/>
        <color theme="1"/>
        <rFont val="ＭＳ Ｐゴシック"/>
        <family val="2"/>
        <charset val="128"/>
        <scheme val="minor"/>
      </rPr>
      <t>で使わないと　戦場の構築なんて出来ないよね、普通・・・。</t>
    </r>
    <rPh sb="11" eb="12">
      <t>ソ</t>
    </rPh>
    <rPh sb="13" eb="14">
      <t>イチ</t>
    </rPh>
    <rPh sb="15" eb="16">
      <t>ツカ</t>
    </rPh>
    <rPh sb="21" eb="23">
      <t>センジョウ</t>
    </rPh>
    <rPh sb="24" eb="26">
      <t>コウチク</t>
    </rPh>
    <rPh sb="29" eb="31">
      <t>デキ</t>
    </rPh>
    <rPh sb="36" eb="38">
      <t>フツウ</t>
    </rPh>
    <phoneticPr fontId="1"/>
  </si>
  <si>
    <t>　といった手順を踏むと、より理想的な状況を作り出せるハズ。　レッツトライ！</t>
    <rPh sb="5" eb="7">
      <t>テジュン</t>
    </rPh>
    <rPh sb="8" eb="9">
      <t>フ</t>
    </rPh>
    <rPh sb="14" eb="17">
      <t>リソウテキ</t>
    </rPh>
    <rPh sb="18" eb="20">
      <t>ジョウキョウ</t>
    </rPh>
    <rPh sb="21" eb="22">
      <t>ツク</t>
    </rPh>
    <rPh sb="23" eb="24">
      <t>ダ</t>
    </rPh>
    <phoneticPr fontId="1"/>
  </si>
  <si>
    <r>
      <t>　　強制移動で</t>
    </r>
    <r>
      <rPr>
        <b/>
        <sz val="11"/>
        <color rgb="FFFF0000"/>
        <rFont val="ＭＳ Ｐゴシック"/>
        <family val="3"/>
        <charset val="128"/>
        <scheme val="minor"/>
      </rPr>
      <t>精霊の最終到着予定ポイント</t>
    </r>
    <r>
      <rPr>
        <b/>
        <sz val="11"/>
        <color rgb="FF0070C0"/>
        <rFont val="ＭＳ Ｐゴシック"/>
        <family val="3"/>
        <charset val="128"/>
        <scheme val="minor"/>
      </rPr>
      <t>を作る⇒</t>
    </r>
    <r>
      <rPr>
        <b/>
        <sz val="11"/>
        <color rgb="FFFF0000"/>
        <rFont val="ＭＳ Ｐゴシック"/>
        <family val="3"/>
        <charset val="128"/>
        <scheme val="minor"/>
      </rPr>
      <t>移動アクションで</t>
    </r>
    <r>
      <rPr>
        <b/>
        <sz val="11"/>
        <color rgb="FF0070C0"/>
        <rFont val="ＭＳ Ｐゴシック"/>
        <family val="3"/>
        <charset val="128"/>
        <scheme val="minor"/>
      </rPr>
      <t>精霊が予定ポイントに</t>
    </r>
    <r>
      <rPr>
        <b/>
        <sz val="11"/>
        <color rgb="FFFF0000"/>
        <rFont val="ＭＳ Ｐゴシック"/>
        <family val="3"/>
        <charset val="128"/>
        <scheme val="minor"/>
      </rPr>
      <t>到着！</t>
    </r>
    <rPh sb="2" eb="4">
      <t>キョウセイ</t>
    </rPh>
    <rPh sb="4" eb="6">
      <t>イドウ</t>
    </rPh>
    <rPh sb="7" eb="9">
      <t>セイレイ</t>
    </rPh>
    <rPh sb="10" eb="12">
      <t>サイシュウ</t>
    </rPh>
    <rPh sb="12" eb="14">
      <t>トウチャク</t>
    </rPh>
    <rPh sb="14" eb="16">
      <t>ヨテイ</t>
    </rPh>
    <rPh sb="21" eb="22">
      <t>ツク</t>
    </rPh>
    <rPh sb="24" eb="26">
      <t>イドウ</t>
    </rPh>
    <rPh sb="32" eb="34">
      <t>セイレイ</t>
    </rPh>
    <rPh sb="35" eb="37">
      <t>ヨテイ</t>
    </rPh>
    <rPh sb="42" eb="44">
      <t>トウチャク</t>
    </rPh>
    <phoneticPr fontId="1"/>
  </si>
  <si>
    <t>①狭い通路には、精霊の接敵面を通過しないと通り抜けできないように　精霊を配置したい。</t>
    <rPh sb="1" eb="2">
      <t>セマ</t>
    </rPh>
    <rPh sb="3" eb="5">
      <t>ツウロ</t>
    </rPh>
    <rPh sb="8" eb="10">
      <t>セイレイ</t>
    </rPh>
    <rPh sb="11" eb="12">
      <t>セッ</t>
    </rPh>
    <rPh sb="12" eb="13">
      <t>テキ</t>
    </rPh>
    <rPh sb="13" eb="14">
      <t>メン</t>
    </rPh>
    <rPh sb="15" eb="17">
      <t>ツウカ</t>
    </rPh>
    <rPh sb="21" eb="22">
      <t>トオ</t>
    </rPh>
    <rPh sb="23" eb="24">
      <t>ヌ</t>
    </rPh>
    <rPh sb="33" eb="35">
      <t>セイレイ</t>
    </rPh>
    <rPh sb="36" eb="38">
      <t>ハイチ</t>
    </rPh>
    <phoneticPr fontId="1"/>
  </si>
  <si>
    <r>
      <t>②</t>
    </r>
    <r>
      <rPr>
        <b/>
        <sz val="11"/>
        <color rgb="FFFF0000"/>
        <rFont val="ＭＳ Ｐゴシック"/>
        <family val="3"/>
        <charset val="128"/>
        <scheme val="minor"/>
      </rPr>
      <t>スピプレ狙い</t>
    </r>
    <r>
      <rPr>
        <sz val="11"/>
        <color theme="1"/>
        <rFont val="ＭＳ Ｐゴシック"/>
        <family val="2"/>
        <charset val="128"/>
        <scheme val="minor"/>
      </rPr>
      <t>ならば、道を</t>
    </r>
    <r>
      <rPr>
        <b/>
        <sz val="11"/>
        <color rgb="FFFF0000"/>
        <rFont val="ＭＳ Ｐゴシック"/>
        <family val="3"/>
        <charset val="128"/>
        <scheme val="minor"/>
      </rPr>
      <t>完全には塞がない</t>
    </r>
    <r>
      <rPr>
        <sz val="11"/>
        <color theme="1"/>
        <rFont val="ＭＳ Ｐゴシック"/>
        <family val="2"/>
        <charset val="128"/>
        <scheme val="minor"/>
      </rPr>
      <t>事が特に重要！</t>
    </r>
    <rPh sb="5" eb="6">
      <t>ネラ</t>
    </rPh>
    <rPh sb="11" eb="12">
      <t>ミチ</t>
    </rPh>
    <rPh sb="13" eb="15">
      <t>カンゼン</t>
    </rPh>
    <rPh sb="17" eb="18">
      <t>フサ</t>
    </rPh>
    <rPh sb="21" eb="22">
      <t>コト</t>
    </rPh>
    <rPh sb="23" eb="24">
      <t>トク</t>
    </rPh>
    <rPh sb="25" eb="27">
      <t>ジュウヨウ</t>
    </rPh>
    <phoneticPr fontId="1"/>
  </si>
  <si>
    <t>　精霊が隣接していない敵にもプレッシャーを充分に与えられるよう　配置を是非研究して頂きたい。</t>
    <rPh sb="1" eb="3">
      <t>セイレイ</t>
    </rPh>
    <rPh sb="4" eb="6">
      <t>リンセツ</t>
    </rPh>
    <rPh sb="24" eb="25">
      <t>アタ</t>
    </rPh>
    <rPh sb="32" eb="34">
      <t>ハイチ</t>
    </rPh>
    <rPh sb="35" eb="37">
      <t>ゼヒ</t>
    </rPh>
    <rPh sb="37" eb="39">
      <t>ケンキュウ</t>
    </rPh>
    <rPh sb="41" eb="42">
      <t>イタダ</t>
    </rPh>
    <phoneticPr fontId="1"/>
  </si>
  <si>
    <r>
      <t>　こういう場合は、</t>
    </r>
    <r>
      <rPr>
        <b/>
        <sz val="11"/>
        <color rgb="FF008000"/>
        <rFont val="HGP創英ﾌﾟﾚｾﾞﾝｽEB"/>
        <family val="1"/>
        <charset val="128"/>
      </rPr>
      <t>２体目の精霊</t>
    </r>
    <r>
      <rPr>
        <sz val="11"/>
        <color theme="1"/>
        <rFont val="ＭＳ Ｐゴシック"/>
        <family val="2"/>
        <charset val="128"/>
        <scheme val="minor"/>
      </rPr>
      <t>も効果的に働くハズ。</t>
    </r>
    <rPh sb="5" eb="7">
      <t>バアイ</t>
    </rPh>
    <rPh sb="16" eb="19">
      <t>コウカテキ</t>
    </rPh>
    <rPh sb="20" eb="21">
      <t>ハタラ</t>
    </rPh>
    <phoneticPr fontId="1"/>
  </si>
  <si>
    <r>
      <t>　しかし、</t>
    </r>
    <r>
      <rPr>
        <b/>
        <sz val="11"/>
        <color theme="1"/>
        <rFont val="ＭＳ Ｐゴシック"/>
        <family val="3"/>
        <charset val="128"/>
        <scheme val="minor"/>
      </rPr>
      <t>鷲の爪</t>
    </r>
    <r>
      <rPr>
        <sz val="11"/>
        <color theme="1"/>
        <rFont val="ＭＳ Ｐゴシック"/>
        <family val="3"/>
        <charset val="128"/>
        <scheme val="minor"/>
      </rPr>
      <t>と</t>
    </r>
    <r>
      <rPr>
        <b/>
        <sz val="11"/>
        <color theme="1"/>
        <rFont val="ＭＳ Ｐゴシック"/>
        <family val="3"/>
        <charset val="128"/>
        <scheme val="minor"/>
      </rPr>
      <t>精霊の恵み</t>
    </r>
    <r>
      <rPr>
        <sz val="11"/>
        <color theme="1"/>
        <rFont val="ＭＳ Ｐゴシック"/>
        <family val="2"/>
        <charset val="128"/>
        <scheme val="minor"/>
      </rPr>
      <t>は　まだ生きているので</t>
    </r>
    <r>
      <rPr>
        <b/>
        <sz val="11"/>
        <color rgb="FF00B050"/>
        <rFont val="ＭＳ Ｐゴシック"/>
        <family val="3"/>
        <charset val="128"/>
        <scheme val="minor"/>
      </rPr>
      <t>パターン其ノ壱</t>
    </r>
    <r>
      <rPr>
        <sz val="11"/>
        <color theme="1"/>
        <rFont val="ＭＳ Ｐゴシック"/>
        <family val="2"/>
        <charset val="128"/>
        <scheme val="minor"/>
      </rPr>
      <t>を維持する価値は充分！</t>
    </r>
    <rPh sb="5" eb="6">
      <t>ワシ</t>
    </rPh>
    <rPh sb="7" eb="8">
      <t>ツメ</t>
    </rPh>
    <rPh sb="9" eb="11">
      <t>セイレイ</t>
    </rPh>
    <rPh sb="12" eb="13">
      <t>メグ</t>
    </rPh>
    <rPh sb="18" eb="19">
      <t>イ</t>
    </rPh>
    <rPh sb="29" eb="30">
      <t>ソ</t>
    </rPh>
    <rPh sb="31" eb="32">
      <t>イチ</t>
    </rPh>
    <rPh sb="33" eb="35">
      <t>イジ</t>
    </rPh>
    <rPh sb="37" eb="39">
      <t>カチ</t>
    </rPh>
    <rPh sb="40" eb="42">
      <t>ジュウブン</t>
    </rPh>
    <phoneticPr fontId="1"/>
  </si>
  <si>
    <r>
      <t>②本命は</t>
    </r>
    <r>
      <rPr>
        <b/>
        <sz val="11"/>
        <color rgb="FF0070C0"/>
        <rFont val="HGP創英ﾌﾟﾚｾﾞﾝｽEB"/>
        <family val="1"/>
        <charset val="128"/>
      </rPr>
      <t>強制移動を駆使した戦場の構築！</t>
    </r>
    <rPh sb="1" eb="3">
      <t>ホンメイ</t>
    </rPh>
    <rPh sb="4" eb="6">
      <t>キョウセイ</t>
    </rPh>
    <rPh sb="6" eb="8">
      <t>イドウ</t>
    </rPh>
    <rPh sb="9" eb="11">
      <t>クシ</t>
    </rPh>
    <rPh sb="13" eb="15">
      <t>センジョウ</t>
    </rPh>
    <rPh sb="16" eb="18">
      <t>コウチク</t>
    </rPh>
    <phoneticPr fontId="1"/>
  </si>
  <si>
    <r>
      <t>　</t>
    </r>
    <r>
      <rPr>
        <b/>
        <sz val="11"/>
        <color theme="1"/>
        <rFont val="ＭＳ Ｐゴシック"/>
        <family val="3"/>
        <charset val="128"/>
        <scheme val="minor"/>
      </rPr>
      <t>鷲の爪</t>
    </r>
    <r>
      <rPr>
        <sz val="11"/>
        <color theme="1"/>
        <rFont val="ＭＳ Ｐゴシック"/>
        <family val="2"/>
        <charset val="128"/>
        <scheme val="minor"/>
      </rPr>
      <t>が狙える限り、コレをする</t>
    </r>
    <r>
      <rPr>
        <sz val="11"/>
        <rFont val="ＭＳ Ｐゴシック"/>
        <family val="3"/>
        <charset val="128"/>
        <scheme val="minor"/>
      </rPr>
      <t>必要は皆無　などという事は全く無し！</t>
    </r>
    <rPh sb="1" eb="2">
      <t>ワシ</t>
    </rPh>
    <rPh sb="3" eb="4">
      <t>ツメ</t>
    </rPh>
    <rPh sb="5" eb="6">
      <t>ネラ</t>
    </rPh>
    <rPh sb="8" eb="9">
      <t>カギ</t>
    </rPh>
    <rPh sb="16" eb="18">
      <t>ヒツヨウ</t>
    </rPh>
    <rPh sb="19" eb="21">
      <t>カイム</t>
    </rPh>
    <rPh sb="27" eb="28">
      <t>コト</t>
    </rPh>
    <rPh sb="29" eb="30">
      <t>マッタ</t>
    </rPh>
    <rPh sb="31" eb="32">
      <t>ナ</t>
    </rPh>
    <phoneticPr fontId="1"/>
  </si>
  <si>
    <r>
      <rPr>
        <b/>
        <sz val="14"/>
        <color rgb="FFFF0000"/>
        <rFont val="HGP創英角ｺﾞｼｯｸUB"/>
        <family val="3"/>
        <charset val="128"/>
      </rPr>
      <t>要注意！</t>
    </r>
    <r>
      <rPr>
        <b/>
        <sz val="14"/>
        <color theme="3" tint="-0.249977111117893"/>
        <rFont val="HGP創英角ｺﾞｼｯｸUB"/>
        <family val="3"/>
        <charset val="128"/>
      </rPr>
      <t>　　待機アクションからの発動は　不可能</t>
    </r>
    <rPh sb="0" eb="3">
      <t>ヨウチュウイ</t>
    </rPh>
    <rPh sb="6" eb="8">
      <t>タイキ</t>
    </rPh>
    <rPh sb="16" eb="18">
      <t>ハツドウ</t>
    </rPh>
    <rPh sb="20" eb="23">
      <t>フカノウ</t>
    </rPh>
    <phoneticPr fontId="1"/>
  </si>
  <si>
    <t>①近接パワーからキメる！</t>
    <rPh sb="1" eb="3">
      <t>キンセツ</t>
    </rPh>
    <phoneticPr fontId="1"/>
  </si>
  <si>
    <t>②遠隔パワーからキメる！</t>
    <rPh sb="1" eb="3">
      <t>エンカク</t>
    </rPh>
    <phoneticPr fontId="1"/>
  </si>
  <si>
    <t>　敵の機会攻撃を誘発してしまうが、　マークで守ってもらえたならば　ほとんど危険ではない。</t>
    <rPh sb="1" eb="2">
      <t>テキ</t>
    </rPh>
    <rPh sb="3" eb="5">
      <t>キカイ</t>
    </rPh>
    <rPh sb="5" eb="7">
      <t>コウゲキ</t>
    </rPh>
    <rPh sb="8" eb="10">
      <t>ユウハツ</t>
    </rPh>
    <rPh sb="22" eb="23">
      <t>マモ</t>
    </rPh>
    <rPh sb="37" eb="39">
      <t>キケン</t>
    </rPh>
    <phoneticPr fontId="1"/>
  </si>
  <si>
    <t>③精霊パワーからキメる！</t>
    <rPh sb="1" eb="3">
      <t>セイレイ</t>
    </rPh>
    <phoneticPr fontId="1"/>
  </si>
  <si>
    <r>
      <t>　モンクでは絶対あり得ねェ～としか言いようがないパターンだが、</t>
    </r>
    <r>
      <rPr>
        <b/>
        <sz val="11"/>
        <color rgb="FF00B050"/>
        <rFont val="ＭＳ Ｐゴシック"/>
        <family val="3"/>
        <charset val="128"/>
        <scheme val="minor"/>
      </rPr>
      <t>気印イーグル</t>
    </r>
    <r>
      <rPr>
        <sz val="11"/>
        <rFont val="ＭＳ Ｐゴシック"/>
        <family val="3"/>
        <charset val="128"/>
        <scheme val="minor"/>
      </rPr>
      <t>の真骨頂！</t>
    </r>
    <rPh sb="6" eb="8">
      <t>ゼッタイ</t>
    </rPh>
    <rPh sb="10" eb="11">
      <t>エ</t>
    </rPh>
    <rPh sb="17" eb="18">
      <t>イ</t>
    </rPh>
    <rPh sb="38" eb="41">
      <t>シンコッチョウ</t>
    </rPh>
    <phoneticPr fontId="1"/>
  </si>
  <si>
    <r>
      <t>　モンクの定番パターンだが、</t>
    </r>
    <r>
      <rPr>
        <b/>
        <sz val="11"/>
        <color rgb="FF00B050"/>
        <rFont val="ＭＳ Ｐゴシック"/>
        <family val="3"/>
        <charset val="128"/>
        <scheme val="minor"/>
      </rPr>
      <t>気印イーグル</t>
    </r>
    <r>
      <rPr>
        <sz val="11"/>
        <color theme="1"/>
        <rFont val="ＭＳ Ｐゴシック"/>
        <family val="2"/>
        <charset val="128"/>
        <scheme val="minor"/>
      </rPr>
      <t>ではイマイチ？　自然なパターンのハズだったのに残念！</t>
    </r>
    <rPh sb="5" eb="7">
      <t>テイバン</t>
    </rPh>
    <rPh sb="28" eb="30">
      <t>シゼン</t>
    </rPh>
    <rPh sb="43" eb="45">
      <t>ザンネン</t>
    </rPh>
    <phoneticPr fontId="1"/>
  </si>
  <si>
    <r>
      <t>④</t>
    </r>
    <r>
      <rPr>
        <b/>
        <sz val="14"/>
        <color rgb="FFFF0000"/>
        <rFont val="HGP創英角ﾎﾟｯﾌﾟ体"/>
        <family val="3"/>
        <charset val="128"/>
      </rPr>
      <t>鷲の爪</t>
    </r>
    <r>
      <rPr>
        <b/>
        <sz val="14"/>
        <color rgb="FF00B050"/>
        <rFont val="HGP創英角ﾎﾟｯﾌﾟ体"/>
        <family val="3"/>
        <charset val="128"/>
      </rPr>
      <t>からキメ・・・られない！　　何て事だ・・・・</t>
    </r>
    <rPh sb="1" eb="2">
      <t>ワシ</t>
    </rPh>
    <rPh sb="3" eb="4">
      <t>ツメ</t>
    </rPh>
    <rPh sb="18" eb="19">
      <t>ナン</t>
    </rPh>
    <rPh sb="20" eb="21">
      <t>コト</t>
    </rPh>
    <phoneticPr fontId="1"/>
  </si>
  <si>
    <t>　結局コレがメインである以上、フラリーチャンスはほとんど無い・・・。</t>
    <rPh sb="1" eb="3">
      <t>ケッキョク</t>
    </rPh>
    <rPh sb="12" eb="14">
      <t>イジョウ</t>
    </rPh>
    <rPh sb="28" eb="29">
      <t>ナ</t>
    </rPh>
    <phoneticPr fontId="1"/>
  </si>
  <si>
    <t>　が、いざキメたい時には実際に敵と隣接できるかどうかも不明なので　期待し過ぎると・・・・。</t>
    <rPh sb="9" eb="10">
      <t>トキ</t>
    </rPh>
    <rPh sb="12" eb="14">
      <t>ジッサイ</t>
    </rPh>
    <rPh sb="15" eb="16">
      <t>テキ</t>
    </rPh>
    <rPh sb="17" eb="19">
      <t>リンセツ</t>
    </rPh>
    <rPh sb="27" eb="29">
      <t>フメイ</t>
    </rPh>
    <rPh sb="33" eb="35">
      <t>キタイ</t>
    </rPh>
    <rPh sb="36" eb="37">
      <t>ス</t>
    </rPh>
    <phoneticPr fontId="1"/>
  </si>
  <si>
    <t>　たまたま敵に囲まれていた時なんかに狙うのが最適か?</t>
    <rPh sb="5" eb="6">
      <t>テキ</t>
    </rPh>
    <rPh sb="7" eb="8">
      <t>カコ</t>
    </rPh>
    <rPh sb="13" eb="14">
      <t>トキ</t>
    </rPh>
    <rPh sb="18" eb="19">
      <t>ネラ</t>
    </rPh>
    <rPh sb="22" eb="24">
      <t>サイテキ</t>
    </rPh>
    <phoneticPr fontId="1"/>
  </si>
  <si>
    <t>　いざキメるとなると　敵にワザワザ近付く必要が　しばしば生じるので　結構ビミョー・・・。</t>
    <rPh sb="11" eb="12">
      <t>テキ</t>
    </rPh>
    <rPh sb="17" eb="19">
      <t>チカヅ</t>
    </rPh>
    <rPh sb="20" eb="22">
      <t>ヒツヨウ</t>
    </rPh>
    <rPh sb="28" eb="29">
      <t>ショウ</t>
    </rPh>
    <rPh sb="34" eb="36">
      <t>ケッコウ</t>
    </rPh>
    <phoneticPr fontId="1"/>
  </si>
  <si>
    <t>　チャンスが限られる以上、キメられる時には　もう出し惜しみする必要が全く無い。</t>
    <rPh sb="6" eb="7">
      <t>カギ</t>
    </rPh>
    <rPh sb="10" eb="12">
      <t>イジョウ</t>
    </rPh>
    <rPh sb="18" eb="19">
      <t>トキ</t>
    </rPh>
    <rPh sb="24" eb="25">
      <t>ダ</t>
    </rPh>
    <rPh sb="26" eb="27">
      <t>オ</t>
    </rPh>
    <rPh sb="31" eb="33">
      <t>ヒツヨウ</t>
    </rPh>
    <rPh sb="34" eb="35">
      <t>マッタ</t>
    </rPh>
    <rPh sb="36" eb="37">
      <t>ナ</t>
    </rPh>
    <phoneticPr fontId="1"/>
  </si>
  <si>
    <t>・キメられる時にキメる！</t>
    <rPh sb="6" eb="7">
      <t>トキ</t>
    </rPh>
    <phoneticPr fontId="1"/>
  </si>
  <si>
    <t>・雑魚掃除！</t>
    <rPh sb="1" eb="2">
      <t>ザツ</t>
    </rPh>
    <rPh sb="2" eb="3">
      <t>ギョ</t>
    </rPh>
    <rPh sb="3" eb="5">
      <t>ソウジ</t>
    </rPh>
    <phoneticPr fontId="1"/>
  </si>
  <si>
    <t>　フラリーでトドメならば　それで良し。　</t>
    <rPh sb="16" eb="17">
      <t>ヨ</t>
    </rPh>
    <phoneticPr fontId="1"/>
  </si>
  <si>
    <t>使用目的</t>
    <rPh sb="0" eb="2">
      <t>シヨウ</t>
    </rPh>
    <rPh sb="2" eb="4">
      <t>モクテキ</t>
    </rPh>
    <phoneticPr fontId="1"/>
  </si>
  <si>
    <t>使用タイミング</t>
    <rPh sb="0" eb="2">
      <t>シヨウ</t>
    </rPh>
    <phoneticPr fontId="1"/>
  </si>
  <si>
    <t>・強制移動！</t>
    <rPh sb="1" eb="3">
      <t>キョウセイ</t>
    </rPh>
    <rPh sb="3" eb="5">
      <t>イドウ</t>
    </rPh>
    <phoneticPr fontId="1"/>
  </si>
  <si>
    <t>マイナーアクションだが　機会攻撃を誘発するので、　乱戦時には　特に注意！　</t>
    <rPh sb="12" eb="14">
      <t>キカイ</t>
    </rPh>
    <rPh sb="14" eb="16">
      <t>コウゲキ</t>
    </rPh>
    <rPh sb="17" eb="19">
      <t>ユウハツ</t>
    </rPh>
    <rPh sb="25" eb="27">
      <t>ランセン</t>
    </rPh>
    <rPh sb="27" eb="28">
      <t>ジ</t>
    </rPh>
    <rPh sb="31" eb="32">
      <t>トク</t>
    </rPh>
    <rPh sb="33" eb="35">
      <t>チュウイ</t>
    </rPh>
    <phoneticPr fontId="1"/>
  </si>
  <si>
    <t>味方にＳＴさせたい時に使う、　以上！　　自分には使えない、　残念！</t>
    <rPh sb="0" eb="2">
      <t>ミカタ</t>
    </rPh>
    <rPh sb="9" eb="10">
      <t>トキ</t>
    </rPh>
    <rPh sb="11" eb="12">
      <t>ツカ</t>
    </rPh>
    <rPh sb="15" eb="17">
      <t>イジョウ</t>
    </rPh>
    <rPh sb="20" eb="22">
      <t>ジブン</t>
    </rPh>
    <rPh sb="24" eb="25">
      <t>ツカ</t>
    </rPh>
    <rPh sb="30" eb="32">
      <t>ザンネン</t>
    </rPh>
    <phoneticPr fontId="1"/>
  </si>
  <si>
    <t>　別に特定のパターンに限った話ではないが、稀に役立つ話。</t>
    <rPh sb="1" eb="2">
      <t>ベツ</t>
    </rPh>
    <rPh sb="3" eb="5">
      <t>トクテイ</t>
    </rPh>
    <rPh sb="11" eb="12">
      <t>カギ</t>
    </rPh>
    <rPh sb="14" eb="15">
      <t>ハナシ</t>
    </rPh>
    <rPh sb="21" eb="22">
      <t>マレ</t>
    </rPh>
    <rPh sb="23" eb="25">
      <t>ヤクダ</t>
    </rPh>
    <rPh sb="26" eb="27">
      <t>ハナシ</t>
    </rPh>
    <phoneticPr fontId="1"/>
  </si>
  <si>
    <t>　複雑な地形では　味方とイリューシアとの間で効果線が途切れがちで、</t>
    <rPh sb="1" eb="3">
      <t>フクザツ</t>
    </rPh>
    <rPh sb="4" eb="6">
      <t>チケイ</t>
    </rPh>
    <rPh sb="9" eb="11">
      <t>ミカタ</t>
    </rPh>
    <rPh sb="20" eb="21">
      <t>アイダ</t>
    </rPh>
    <rPh sb="22" eb="24">
      <t>コウカ</t>
    </rPh>
    <rPh sb="24" eb="25">
      <t>セン</t>
    </rPh>
    <rPh sb="26" eb="28">
      <t>トギ</t>
    </rPh>
    <phoneticPr fontId="1"/>
  </si>
  <si>
    <t>　壁の陰にいる味方にまで意外な角度から届き得るので　一見無理でも決して諦めないで！</t>
    <rPh sb="1" eb="2">
      <t>カベ</t>
    </rPh>
    <rPh sb="3" eb="4">
      <t>カゲ</t>
    </rPh>
    <rPh sb="7" eb="9">
      <t>ミカタ</t>
    </rPh>
    <rPh sb="12" eb="14">
      <t>イガイ</t>
    </rPh>
    <rPh sb="15" eb="17">
      <t>カクド</t>
    </rPh>
    <rPh sb="19" eb="20">
      <t>トド</t>
    </rPh>
    <rPh sb="21" eb="22">
      <t>ウ</t>
    </rPh>
    <rPh sb="26" eb="28">
      <t>イッケン</t>
    </rPh>
    <rPh sb="28" eb="30">
      <t>ムリ</t>
    </rPh>
    <rPh sb="32" eb="33">
      <t>ケッ</t>
    </rPh>
    <rPh sb="35" eb="36">
      <t>アキラ</t>
    </rPh>
    <phoneticPr fontId="1"/>
  </si>
  <si>
    <t>マークで守ってもらえるならば　そんなに危険じゃあない　</t>
    <rPh sb="4" eb="5">
      <t>マモ</t>
    </rPh>
    <rPh sb="19" eb="21">
      <t>キケン</t>
    </rPh>
    <phoneticPr fontId="1"/>
  </si>
  <si>
    <r>
      <t>　本体の位置に関わらず遠隔パワー(</t>
    </r>
    <r>
      <rPr>
        <b/>
        <sz val="11"/>
        <color rgb="FFFF0000"/>
        <rFont val="ＭＳ Ｐゴシック"/>
        <family val="3"/>
        <charset val="128"/>
        <scheme val="minor"/>
      </rPr>
      <t>特に汎用</t>
    </r>
    <r>
      <rPr>
        <sz val="11"/>
        <color theme="1"/>
        <rFont val="ＭＳ Ｐゴシック"/>
        <family val="2"/>
        <charset val="128"/>
        <scheme val="minor"/>
      </rPr>
      <t>)が届き得るのは本当に大きい。</t>
    </r>
    <rPh sb="1" eb="3">
      <t>ホンタイ</t>
    </rPh>
    <rPh sb="4" eb="6">
      <t>イチ</t>
    </rPh>
    <rPh sb="7" eb="8">
      <t>カカ</t>
    </rPh>
    <rPh sb="11" eb="13">
      <t>エンカク</t>
    </rPh>
    <rPh sb="17" eb="18">
      <t>トク</t>
    </rPh>
    <rPh sb="19" eb="21">
      <t>ハンヨウ</t>
    </rPh>
    <rPh sb="23" eb="24">
      <t>トド</t>
    </rPh>
    <rPh sb="25" eb="26">
      <t>ウ</t>
    </rPh>
    <rPh sb="29" eb="31">
      <t>ホントウ</t>
    </rPh>
    <rPh sb="32" eb="33">
      <t>オオ</t>
    </rPh>
    <phoneticPr fontId="1"/>
  </si>
  <si>
    <t>　射程が２０に伸びてからが本当の勝負！</t>
    <rPh sb="1" eb="3">
      <t>シャテイ</t>
    </rPh>
    <rPh sb="7" eb="8">
      <t>ノ</t>
    </rPh>
    <rPh sb="13" eb="15">
      <t>ホントウ</t>
    </rPh>
    <rPh sb="16" eb="18">
      <t>ショウブ</t>
    </rPh>
    <phoneticPr fontId="1"/>
  </si>
  <si>
    <t>①味方の拘束解除</t>
    <rPh sb="1" eb="3">
      <t>ミカタ</t>
    </rPh>
    <rPh sb="4" eb="6">
      <t>コウソク</t>
    </rPh>
    <rPh sb="6" eb="8">
      <t>カイジョ</t>
    </rPh>
    <phoneticPr fontId="1"/>
  </si>
  <si>
    <t>　実際には目視出来ていない敵を視界内まで引っ張って来る事まで可能。</t>
    <rPh sb="1" eb="3">
      <t>ジッサイ</t>
    </rPh>
    <rPh sb="5" eb="6">
      <t>メ</t>
    </rPh>
    <rPh sb="6" eb="7">
      <t>ミ</t>
    </rPh>
    <rPh sb="7" eb="9">
      <t>デキ</t>
    </rPh>
    <rPh sb="13" eb="14">
      <t>テキ</t>
    </rPh>
    <rPh sb="15" eb="17">
      <t>シカイ</t>
    </rPh>
    <rPh sb="17" eb="18">
      <t>ナイ</t>
    </rPh>
    <rPh sb="20" eb="21">
      <t>ヒ</t>
    </rPh>
    <rPh sb="22" eb="23">
      <t>パ</t>
    </rPh>
    <rPh sb="25" eb="26">
      <t>ク</t>
    </rPh>
    <rPh sb="27" eb="28">
      <t>コト</t>
    </rPh>
    <rPh sb="30" eb="32">
      <t>カノウ</t>
    </rPh>
    <phoneticPr fontId="1"/>
  </si>
  <si>
    <t>　研究の余地はあるが、あまり活躍する状況は無さそうかな・・・。</t>
    <rPh sb="1" eb="3">
      <t>ケンキュウ</t>
    </rPh>
    <rPh sb="4" eb="6">
      <t>ヨチ</t>
    </rPh>
    <rPh sb="14" eb="16">
      <t>カツヤク</t>
    </rPh>
    <rPh sb="18" eb="20">
      <t>ジョウキョウ</t>
    </rPh>
    <rPh sb="21" eb="22">
      <t>ナ</t>
    </rPh>
    <phoneticPr fontId="1"/>
  </si>
  <si>
    <t>③鷲の爪の条件を無理矢理成立</t>
    <rPh sb="1" eb="2">
      <t>ワシ</t>
    </rPh>
    <rPh sb="3" eb="4">
      <t>ツメ</t>
    </rPh>
    <rPh sb="5" eb="7">
      <t>ジョウケン</t>
    </rPh>
    <rPh sb="8" eb="12">
      <t>ムリヤリ</t>
    </rPh>
    <rPh sb="12" eb="14">
      <t>セイリツ</t>
    </rPh>
    <phoneticPr fontId="1"/>
  </si>
  <si>
    <t>　グラスターの立ち位置をフリーにしておくと後々融通が効くが、　やっぱ１発　殴らせたいよね～。</t>
    <rPh sb="7" eb="8">
      <t>タ</t>
    </rPh>
    <rPh sb="9" eb="11">
      <t>イチ</t>
    </rPh>
    <rPh sb="21" eb="23">
      <t>ノチノチ</t>
    </rPh>
    <rPh sb="23" eb="25">
      <t>ユウズウ</t>
    </rPh>
    <rPh sb="26" eb="27">
      <t>キ</t>
    </rPh>
    <rPh sb="35" eb="36">
      <t>パツ</t>
    </rPh>
    <rPh sb="37" eb="38">
      <t>ナグ</t>
    </rPh>
    <phoneticPr fontId="1"/>
  </si>
  <si>
    <t>横滑りに期待したい役割</t>
    <rPh sb="0" eb="2">
      <t>ヨコスベ</t>
    </rPh>
    <rPh sb="4" eb="6">
      <t>キタイ</t>
    </rPh>
    <rPh sb="9" eb="11">
      <t>ヤクワリ</t>
    </rPh>
    <phoneticPr fontId="1"/>
  </si>
  <si>
    <t>⑤味方のタクシー</t>
    <rPh sb="1" eb="3">
      <t>ミカタ</t>
    </rPh>
    <phoneticPr fontId="1"/>
  </si>
  <si>
    <t>　あと一歩が足りなくて悶絶させる位ならば、とっと助けて上げたい。</t>
    <rPh sb="3" eb="5">
      <t>イッポ</t>
    </rPh>
    <rPh sb="6" eb="7">
      <t>タ</t>
    </rPh>
    <rPh sb="11" eb="13">
      <t>モンゼツ</t>
    </rPh>
    <rPh sb="16" eb="17">
      <t>クライ</t>
    </rPh>
    <rPh sb="24" eb="25">
      <t>タス</t>
    </rPh>
    <rPh sb="27" eb="28">
      <t>ア</t>
    </rPh>
    <phoneticPr fontId="1"/>
  </si>
  <si>
    <t>⑥敵を固める</t>
    <rPh sb="1" eb="2">
      <t>テキ</t>
    </rPh>
    <rPh sb="3" eb="4">
      <t>カタ</t>
    </rPh>
    <phoneticPr fontId="1"/>
  </si>
  <si>
    <t>必要と思った時が　撃ち時！　　出し惜しみする必要は　皆無</t>
    <rPh sb="0" eb="2">
      <t>ヒツヨウ</t>
    </rPh>
    <rPh sb="3" eb="4">
      <t>オモ</t>
    </rPh>
    <rPh sb="6" eb="7">
      <t>トキ</t>
    </rPh>
    <rPh sb="9" eb="10">
      <t>ウ</t>
    </rPh>
    <rPh sb="11" eb="12">
      <t>トキ</t>
    </rPh>
    <rPh sb="15" eb="16">
      <t>ダ</t>
    </rPh>
    <rPh sb="17" eb="18">
      <t>オ</t>
    </rPh>
    <rPh sb="22" eb="24">
      <t>ヒツヨウ</t>
    </rPh>
    <rPh sb="26" eb="28">
      <t>カイム</t>
    </rPh>
    <phoneticPr fontId="1"/>
  </si>
  <si>
    <t>プライマル･ガスト</t>
    <phoneticPr fontId="1"/>
  </si>
  <si>
    <t>　危険ＳＴに成功されても　そこから何度も突き落としに挑戦できるのが　いやらしい。</t>
    <rPh sb="1" eb="3">
      <t>キケン</t>
    </rPh>
    <rPh sb="6" eb="8">
      <t>セイコウ</t>
    </rPh>
    <rPh sb="17" eb="19">
      <t>ナンド</t>
    </rPh>
    <rPh sb="20" eb="21">
      <t>ツ</t>
    </rPh>
    <rPh sb="22" eb="23">
      <t>オ</t>
    </rPh>
    <rPh sb="26" eb="28">
      <t>チョウセン</t>
    </rPh>
    <phoneticPr fontId="1"/>
  </si>
  <si>
    <t>区域の管理に　ほぼ毎ターン、何かしらアクションが必要！　複数の一日毎を同時に管理はまず無理！</t>
    <rPh sb="0" eb="2">
      <t>クイキ</t>
    </rPh>
    <rPh sb="3" eb="5">
      <t>カンリ</t>
    </rPh>
    <rPh sb="9" eb="10">
      <t>マイ</t>
    </rPh>
    <rPh sb="14" eb="15">
      <t>ナニ</t>
    </rPh>
    <rPh sb="24" eb="26">
      <t>ヒツヨウ</t>
    </rPh>
    <rPh sb="28" eb="30">
      <t>フクスウ</t>
    </rPh>
    <rPh sb="31" eb="33">
      <t>イチニチ</t>
    </rPh>
    <rPh sb="33" eb="34">
      <t>マイ</t>
    </rPh>
    <rPh sb="35" eb="37">
      <t>ドウジ</t>
    </rPh>
    <rPh sb="38" eb="40">
      <t>カンリ</t>
    </rPh>
    <rPh sb="43" eb="45">
      <t>ムリ</t>
    </rPh>
    <phoneticPr fontId="1"/>
  </si>
  <si>
    <r>
      <rPr>
        <b/>
        <sz val="11"/>
        <color theme="8" tint="-0.249977111117893"/>
        <rFont val="ＭＳ Ｐゴシック"/>
        <family val="3"/>
        <charset val="128"/>
        <scheme val="minor"/>
      </rPr>
      <t>①頻繁に強制移動させたい時に使う。</t>
    </r>
    <r>
      <rPr>
        <sz val="11"/>
        <color theme="1"/>
        <rFont val="ＭＳ Ｐゴシック"/>
        <family val="2"/>
        <charset val="128"/>
        <scheme val="minor"/>
      </rPr>
      <t>　⇒期待したい役割の詳細は</t>
    </r>
    <r>
      <rPr>
        <b/>
        <sz val="11"/>
        <color rgb="FFFF0000"/>
        <rFont val="ＭＳ Ｐゴシック"/>
        <family val="3"/>
        <charset val="128"/>
        <scheme val="minor"/>
      </rPr>
      <t>プライマル･ガスト</t>
    </r>
    <r>
      <rPr>
        <sz val="11"/>
        <color theme="1"/>
        <rFont val="ＭＳ Ｐゴシック"/>
        <family val="2"/>
        <charset val="128"/>
        <scheme val="minor"/>
      </rPr>
      <t>のページ参照</t>
    </r>
    <rPh sb="1" eb="3">
      <t>ヒンパン</t>
    </rPh>
    <rPh sb="4" eb="8">
      <t>キョウセイイドウ</t>
    </rPh>
    <rPh sb="12" eb="13">
      <t>トキ</t>
    </rPh>
    <rPh sb="14" eb="15">
      <t>ツカ</t>
    </rPh>
    <rPh sb="19" eb="21">
      <t>キタイ</t>
    </rPh>
    <rPh sb="24" eb="26">
      <t>ヤクワリ</t>
    </rPh>
    <rPh sb="27" eb="29">
      <t>ショウサイ</t>
    </rPh>
    <rPh sb="43" eb="45">
      <t>サンショウ</t>
    </rPh>
    <phoneticPr fontId="1"/>
  </si>
  <si>
    <r>
      <t>②グラスターが</t>
    </r>
    <r>
      <rPr>
        <b/>
        <sz val="11"/>
        <color rgb="FFFF0000"/>
        <rFont val="ＭＳ Ｐゴシック"/>
        <family val="3"/>
        <charset val="128"/>
        <scheme val="minor"/>
      </rPr>
      <t>ブレスウェポン</t>
    </r>
    <r>
      <rPr>
        <b/>
        <sz val="11"/>
        <color theme="8" tint="-0.249977111117893"/>
        <rFont val="ＭＳ Ｐゴシック"/>
        <family val="3"/>
        <charset val="128"/>
        <scheme val="minor"/>
      </rPr>
      <t>を発動！</t>
    </r>
    <rPh sb="15" eb="17">
      <t>ハツドウ</t>
    </rPh>
    <phoneticPr fontId="1"/>
  </si>
  <si>
    <r>
      <t>　ブレス発動は近接攻撃で頑張るサインなので、　目指せ　全ラウンド　</t>
    </r>
    <r>
      <rPr>
        <b/>
        <sz val="11"/>
        <color rgb="FF0070C0"/>
        <rFont val="HGP創英角ﾎﾟｯﾌﾟ体"/>
        <family val="3"/>
        <charset val="128"/>
      </rPr>
      <t>ただでは動かぬ奴</t>
    </r>
    <r>
      <rPr>
        <sz val="11"/>
        <color theme="1"/>
        <rFont val="ＭＳ Ｐゴシック"/>
        <family val="2"/>
        <charset val="128"/>
        <scheme val="minor"/>
      </rPr>
      <t>発動！</t>
    </r>
    <rPh sb="4" eb="6">
      <t>ハツドウ</t>
    </rPh>
    <rPh sb="7" eb="9">
      <t>キンセツ</t>
    </rPh>
    <rPh sb="9" eb="11">
      <t>コウゲキ</t>
    </rPh>
    <rPh sb="12" eb="14">
      <t>ガンバ</t>
    </rPh>
    <rPh sb="23" eb="25">
      <t>メザ</t>
    </rPh>
    <rPh sb="27" eb="28">
      <t>ゼン</t>
    </rPh>
    <rPh sb="37" eb="38">
      <t>ウゴ</t>
    </rPh>
    <rPh sb="40" eb="41">
      <t>ヤツ</t>
    </rPh>
    <rPh sb="41" eb="43">
      <t>ハツドウ</t>
    </rPh>
    <phoneticPr fontId="1"/>
  </si>
  <si>
    <r>
      <t>　って言うか、　基本的に</t>
    </r>
    <r>
      <rPr>
        <b/>
        <sz val="11"/>
        <color rgb="FF00B050"/>
        <rFont val="ＭＳ Ｐゴシック"/>
        <family val="3"/>
        <charset val="128"/>
        <scheme val="minor"/>
      </rPr>
      <t>パターン其ノ壱</t>
    </r>
    <r>
      <rPr>
        <sz val="11"/>
        <color theme="1"/>
        <rFont val="ＭＳ Ｐゴシック"/>
        <family val="2"/>
        <charset val="128"/>
        <scheme val="minor"/>
      </rPr>
      <t>でないと活躍しないでしょ　コレ。</t>
    </r>
    <rPh sb="3" eb="4">
      <t>イ</t>
    </rPh>
    <rPh sb="8" eb="10">
      <t>キホン</t>
    </rPh>
    <rPh sb="10" eb="11">
      <t>テキ</t>
    </rPh>
    <rPh sb="16" eb="17">
      <t>ソ</t>
    </rPh>
    <rPh sb="18" eb="19">
      <t>イチ</t>
    </rPh>
    <rPh sb="23" eb="25">
      <t>カツヤク</t>
    </rPh>
    <phoneticPr fontId="1"/>
  </si>
  <si>
    <r>
      <t>　</t>
    </r>
    <r>
      <rPr>
        <b/>
        <sz val="11"/>
        <color theme="1"/>
        <rFont val="ＭＳ Ｐゴシック"/>
        <family val="3"/>
        <charset val="128"/>
        <scheme val="minor"/>
      </rPr>
      <t>鷲の爪</t>
    </r>
    <r>
      <rPr>
        <sz val="11"/>
        <color theme="1"/>
        <rFont val="ＭＳ Ｐゴシック"/>
        <family val="3"/>
        <charset val="128"/>
        <scheme val="minor"/>
      </rPr>
      <t>を諦めてでも是非使いたくなる状況が　きっとある！</t>
    </r>
    <rPh sb="1" eb="2">
      <t>ワシ</t>
    </rPh>
    <rPh sb="3" eb="4">
      <t>ツメ</t>
    </rPh>
    <rPh sb="5" eb="6">
      <t>アキラ</t>
    </rPh>
    <rPh sb="10" eb="12">
      <t>ゼヒ</t>
    </rPh>
    <rPh sb="12" eb="13">
      <t>ツカ</t>
    </rPh>
    <rPh sb="18" eb="20">
      <t>ジョウキョウ</t>
    </rPh>
    <phoneticPr fontId="1"/>
  </si>
  <si>
    <t>　減速、不動、移動困難地形と　味方が移動力不足に泣くシチュエーションは　いくらでもある。</t>
    <rPh sb="1" eb="3">
      <t>ゲンソク</t>
    </rPh>
    <rPh sb="4" eb="6">
      <t>フドウ</t>
    </rPh>
    <rPh sb="7" eb="9">
      <t>イドウ</t>
    </rPh>
    <rPh sb="9" eb="11">
      <t>コンナン</t>
    </rPh>
    <rPh sb="11" eb="13">
      <t>チケイ</t>
    </rPh>
    <rPh sb="15" eb="17">
      <t>ミカタ</t>
    </rPh>
    <rPh sb="18" eb="20">
      <t>イドウ</t>
    </rPh>
    <rPh sb="20" eb="21">
      <t>リョク</t>
    </rPh>
    <rPh sb="21" eb="23">
      <t>ブソク</t>
    </rPh>
    <rPh sb="24" eb="25">
      <t>ナ</t>
    </rPh>
    <phoneticPr fontId="1"/>
  </si>
  <si>
    <t>①移動困難無視の４マスシフト！</t>
    <rPh sb="1" eb="3">
      <t>イドウ</t>
    </rPh>
    <rPh sb="3" eb="5">
      <t>コンナン</t>
    </rPh>
    <rPh sb="5" eb="7">
      <t>ムシ</t>
    </rPh>
    <phoneticPr fontId="1"/>
  </si>
  <si>
    <t>　</t>
    <phoneticPr fontId="1"/>
  </si>
  <si>
    <t>②だけど適応対象は移動アクションのみ！</t>
    <rPh sb="4" eb="6">
      <t>テキオウ</t>
    </rPh>
    <rPh sb="6" eb="8">
      <t>タイショウ</t>
    </rPh>
    <rPh sb="9" eb="11">
      <t>イドウ</t>
    </rPh>
    <phoneticPr fontId="1"/>
  </si>
  <si>
    <r>
      <t>　</t>
    </r>
    <r>
      <rPr>
        <b/>
        <sz val="11"/>
        <color rgb="FFFF0000"/>
        <rFont val="ＭＳ Ｐゴシック"/>
        <family val="3"/>
        <charset val="128"/>
        <scheme val="minor"/>
      </rPr>
      <t>幻惑</t>
    </r>
    <r>
      <rPr>
        <sz val="11"/>
        <color theme="1"/>
        <rFont val="ＭＳ Ｐゴシック"/>
        <family val="2"/>
        <charset val="128"/>
        <scheme val="minor"/>
      </rPr>
      <t>中はほとんど意味無し芳一・・・。　</t>
    </r>
    <r>
      <rPr>
        <b/>
        <sz val="11"/>
        <color rgb="FFFF0000"/>
        <rFont val="ＭＳ Ｐゴシック"/>
        <family val="3"/>
        <charset val="128"/>
        <scheme val="minor"/>
      </rPr>
      <t>無双の意志</t>
    </r>
    <r>
      <rPr>
        <sz val="11"/>
        <color theme="1"/>
        <rFont val="ＭＳ Ｐゴシック"/>
        <family val="2"/>
        <charset val="128"/>
        <scheme val="minor"/>
      </rPr>
      <t>で対策しないと宝の持ち腐れ？</t>
    </r>
    <rPh sb="1" eb="3">
      <t>ゲンワク</t>
    </rPh>
    <rPh sb="3" eb="4">
      <t>チュウ</t>
    </rPh>
    <rPh sb="9" eb="11">
      <t>イミ</t>
    </rPh>
    <rPh sb="11" eb="12">
      <t>ナ</t>
    </rPh>
    <rPh sb="13" eb="14">
      <t>ホウ</t>
    </rPh>
    <rPh sb="14" eb="15">
      <t>イチ</t>
    </rPh>
    <rPh sb="20" eb="22">
      <t>ムソウ</t>
    </rPh>
    <rPh sb="23" eb="25">
      <t>イシ</t>
    </rPh>
    <rPh sb="26" eb="28">
      <t>タイサク</t>
    </rPh>
    <rPh sb="32" eb="33">
      <t>タカラ</t>
    </rPh>
    <rPh sb="34" eb="35">
      <t>モ</t>
    </rPh>
    <rPh sb="36" eb="37">
      <t>グサ</t>
    </rPh>
    <phoneticPr fontId="1"/>
  </si>
  <si>
    <r>
      <rPr>
        <b/>
        <sz val="11"/>
        <color rgb="FFFF0000"/>
        <rFont val="ＭＳ Ｐゴシック"/>
        <family val="3"/>
        <charset val="128"/>
        <scheme val="minor"/>
      </rPr>
      <t>４マスのシフト</t>
    </r>
    <r>
      <rPr>
        <sz val="11"/>
        <color theme="1"/>
        <rFont val="ＭＳ Ｐゴシック"/>
        <family val="2"/>
        <charset val="128"/>
        <scheme val="minor"/>
      </rPr>
      <t>を行う事ができ、さらに</t>
    </r>
    <r>
      <rPr>
        <b/>
        <sz val="11"/>
        <color rgb="FFFF0000"/>
        <rFont val="ＭＳ Ｐゴシック"/>
        <family val="3"/>
        <charset val="128"/>
        <scheme val="minor"/>
      </rPr>
      <t>このシフトの間は移動困難の地形を無視</t>
    </r>
    <r>
      <rPr>
        <sz val="11"/>
        <color theme="1"/>
        <rFont val="ＭＳ Ｐゴシック"/>
        <family val="2"/>
        <charset val="128"/>
        <scheme val="minor"/>
      </rPr>
      <t>する。使用者は、</t>
    </r>
    <rPh sb="8" eb="9">
      <t>オコナ</t>
    </rPh>
    <rPh sb="10" eb="11">
      <t>コト</t>
    </rPh>
    <rPh sb="24" eb="25">
      <t>アイダ</t>
    </rPh>
    <rPh sb="26" eb="28">
      <t>イドウ</t>
    </rPh>
    <rPh sb="28" eb="30">
      <t>コンナン</t>
    </rPh>
    <rPh sb="31" eb="33">
      <t>チケイ</t>
    </rPh>
    <rPh sb="34" eb="36">
      <t>ムシ</t>
    </rPh>
    <rPh sb="39" eb="42">
      <t>シヨウシャ</t>
    </rPh>
    <phoneticPr fontId="1"/>
  </si>
  <si>
    <r>
      <rPr>
        <sz val="11"/>
        <color rgb="FFFF0000"/>
        <rFont val="ＭＳ Ｐゴシック"/>
        <family val="3"/>
        <charset val="128"/>
        <scheme val="minor"/>
      </rPr>
      <t>　</t>
    </r>
    <r>
      <rPr>
        <b/>
        <sz val="11"/>
        <color rgb="FFFF0000"/>
        <rFont val="ＭＳ Ｐゴシック"/>
        <family val="3"/>
        <charset val="128"/>
        <scheme val="minor"/>
      </rPr>
      <t>機会攻撃</t>
    </r>
    <r>
      <rPr>
        <sz val="11"/>
        <rFont val="ＭＳ Ｐゴシック"/>
        <family val="3"/>
        <charset val="128"/>
        <scheme val="minor"/>
      </rPr>
      <t>、</t>
    </r>
    <r>
      <rPr>
        <b/>
        <sz val="11"/>
        <color rgb="FFFF0000"/>
        <rFont val="ＭＳ Ｐゴシック"/>
        <family val="3"/>
        <charset val="128"/>
        <scheme val="minor"/>
      </rPr>
      <t>減速</t>
    </r>
    <r>
      <rPr>
        <sz val="11"/>
        <color theme="1"/>
        <rFont val="ＭＳ Ｐゴシック"/>
        <family val="2"/>
        <charset val="128"/>
        <scheme val="minor"/>
      </rPr>
      <t>及び</t>
    </r>
    <r>
      <rPr>
        <b/>
        <sz val="11"/>
        <color rgb="FFFF0000"/>
        <rFont val="ＭＳ Ｐゴシック"/>
        <family val="3"/>
        <charset val="128"/>
        <scheme val="minor"/>
      </rPr>
      <t>移動困難の地形のペナルティを緩和</t>
    </r>
    <r>
      <rPr>
        <sz val="11"/>
        <color theme="1"/>
        <rFont val="ＭＳ Ｐゴシック"/>
        <family val="2"/>
        <charset val="128"/>
        <scheme val="minor"/>
      </rPr>
      <t>出来るのは立派過ぎる～！</t>
    </r>
    <rPh sb="1" eb="3">
      <t>キカイ</t>
    </rPh>
    <rPh sb="3" eb="5">
      <t>コウゲキ</t>
    </rPh>
    <rPh sb="6" eb="8">
      <t>ゲンソク</t>
    </rPh>
    <rPh sb="8" eb="9">
      <t>オヨ</t>
    </rPh>
    <rPh sb="10" eb="12">
      <t>イドウ</t>
    </rPh>
    <rPh sb="12" eb="14">
      <t>コンナン</t>
    </rPh>
    <rPh sb="15" eb="17">
      <t>チケイ</t>
    </rPh>
    <rPh sb="24" eb="26">
      <t>カンワ</t>
    </rPh>
    <rPh sb="26" eb="28">
      <t>デキ</t>
    </rPh>
    <rPh sb="31" eb="33">
      <t>リッパ</t>
    </rPh>
    <rPh sb="33" eb="34">
      <t>ス</t>
    </rPh>
    <phoneticPr fontId="1"/>
  </si>
  <si>
    <t>　また、グラスターが無力化された時の保険にも　なっちゃうかも？</t>
    <rPh sb="10" eb="13">
      <t>ムリョクカ</t>
    </rPh>
    <rPh sb="16" eb="17">
      <t>トキ</t>
    </rPh>
    <rPh sb="18" eb="20">
      <t>ホケン</t>
    </rPh>
    <phoneticPr fontId="1"/>
  </si>
  <si>
    <t>③またしても適応は味方のみ！　自己犠牲の鑑なのか？</t>
    <rPh sb="6" eb="8">
      <t>テキオウ</t>
    </rPh>
    <rPh sb="9" eb="11">
      <t>ミカタ</t>
    </rPh>
    <rPh sb="15" eb="17">
      <t>ジコ</t>
    </rPh>
    <rPh sb="17" eb="19">
      <t>ギセイ</t>
    </rPh>
    <rPh sb="20" eb="21">
      <t>カガミ</t>
    </rPh>
    <phoneticPr fontId="1"/>
  </si>
  <si>
    <t>マイナーアクションなのに　敵味方問わずに対象に出来て　確定強制移動！　　凄過ぎ・・・。</t>
    <rPh sb="13" eb="16">
      <t>テキミカタ</t>
    </rPh>
    <rPh sb="16" eb="17">
      <t>ト</t>
    </rPh>
    <rPh sb="20" eb="22">
      <t>タイショウ</t>
    </rPh>
    <rPh sb="23" eb="25">
      <t>デキ</t>
    </rPh>
    <rPh sb="27" eb="29">
      <t>カクテイ</t>
    </rPh>
    <rPh sb="29" eb="31">
      <t>キョウセイ</t>
    </rPh>
    <rPh sb="31" eb="33">
      <t>イドウ</t>
    </rPh>
    <rPh sb="36" eb="38">
      <t>スゴス</t>
    </rPh>
    <phoneticPr fontId="1"/>
  </si>
  <si>
    <r>
      <t>　</t>
    </r>
    <r>
      <rPr>
        <sz val="11"/>
        <color theme="1"/>
        <rFont val="ＭＳ Ｐゴシック"/>
        <family val="3"/>
        <charset val="128"/>
        <scheme val="minor"/>
      </rPr>
      <t>文字通り</t>
    </r>
    <r>
      <rPr>
        <b/>
        <sz val="11"/>
        <color rgb="FFFF0000"/>
        <rFont val="ＭＳ Ｐゴシック"/>
        <family val="3"/>
        <charset val="128"/>
        <scheme val="minor"/>
      </rPr>
      <t>崖っぷちの敵に最後の一押し</t>
    </r>
    <r>
      <rPr>
        <sz val="11"/>
        <color theme="1"/>
        <rFont val="ＭＳ Ｐゴシック"/>
        <family val="2"/>
        <charset val="128"/>
        <scheme val="minor"/>
      </rPr>
      <t>を御提供。　その前に、そんな状況へ持ってくのに一苦労・・・。</t>
    </r>
    <rPh sb="1" eb="3">
      <t>モジ</t>
    </rPh>
    <rPh sb="3" eb="4">
      <t>ドオ</t>
    </rPh>
    <rPh sb="5" eb="6">
      <t>ガケ</t>
    </rPh>
    <rPh sb="10" eb="11">
      <t>テキ</t>
    </rPh>
    <rPh sb="12" eb="14">
      <t>サイゴ</t>
    </rPh>
    <rPh sb="15" eb="16">
      <t>ヒト</t>
    </rPh>
    <rPh sb="16" eb="17">
      <t>オ</t>
    </rPh>
    <rPh sb="19" eb="22">
      <t>ゴテイキョウ</t>
    </rPh>
    <rPh sb="26" eb="27">
      <t>マエ</t>
    </rPh>
    <rPh sb="32" eb="34">
      <t>ジョウキョウ</t>
    </rPh>
    <rPh sb="35" eb="36">
      <t>モ</t>
    </rPh>
    <rPh sb="41" eb="44">
      <t>ヒトクロウ</t>
    </rPh>
    <phoneticPr fontId="1"/>
  </si>
  <si>
    <t>　このパワーを使わずとも方法は色々あるので、遭遇の早いうちに急いでする必要もないかな？</t>
    <rPh sb="7" eb="8">
      <t>ツカ</t>
    </rPh>
    <rPh sb="12" eb="14">
      <t>ホウホウ</t>
    </rPh>
    <rPh sb="15" eb="17">
      <t>イロイロ</t>
    </rPh>
    <rPh sb="22" eb="24">
      <t>ソウグウ</t>
    </rPh>
    <rPh sb="25" eb="26">
      <t>ハヤ</t>
    </rPh>
    <rPh sb="30" eb="31">
      <t>イソ</t>
    </rPh>
    <rPh sb="35" eb="37">
      <t>ヒツヨウ</t>
    </rPh>
    <phoneticPr fontId="1"/>
  </si>
  <si>
    <r>
      <t>④マーク先からグラスターを引き離す＆</t>
    </r>
    <r>
      <rPr>
        <b/>
        <sz val="11"/>
        <color rgb="FFFF0000"/>
        <rFont val="ＭＳ Ｐゴシック"/>
        <family val="3"/>
        <charset val="128"/>
        <scheme val="minor"/>
      </rPr>
      <t>ただでは動かぬ奴</t>
    </r>
    <r>
      <rPr>
        <b/>
        <sz val="11"/>
        <color rgb="FF0070C0"/>
        <rFont val="ＭＳ Ｐゴシック"/>
        <family val="3"/>
        <charset val="128"/>
        <scheme val="minor"/>
      </rPr>
      <t>狙い</t>
    </r>
    <rPh sb="4" eb="5">
      <t>サキ</t>
    </rPh>
    <rPh sb="13" eb="14">
      <t>ヒ</t>
    </rPh>
    <rPh sb="15" eb="16">
      <t>ハナ</t>
    </rPh>
    <rPh sb="22" eb="23">
      <t>ウゴ</t>
    </rPh>
    <rPh sb="25" eb="26">
      <t>ヤツ</t>
    </rPh>
    <rPh sb="26" eb="27">
      <t>ネラ</t>
    </rPh>
    <phoneticPr fontId="1"/>
  </si>
  <si>
    <t>　味方を寄せるのも、敵を隙間に嵌め込むのも、どっちでもＯＫ！</t>
    <rPh sb="1" eb="3">
      <t>ミカタ</t>
    </rPh>
    <rPh sb="4" eb="5">
      <t>ヨ</t>
    </rPh>
    <rPh sb="10" eb="11">
      <t>テキ</t>
    </rPh>
    <rPh sb="12" eb="14">
      <t>スキマ</t>
    </rPh>
    <rPh sb="15" eb="16">
      <t>ハ</t>
    </rPh>
    <rPh sb="17" eb="18">
      <t>コ</t>
    </rPh>
    <phoneticPr fontId="1"/>
  </si>
  <si>
    <r>
      <t>⑦リチャードに挟撃を取らせる　⇒</t>
    </r>
    <r>
      <rPr>
        <b/>
        <sz val="11"/>
        <color rgb="FFFF0000"/>
        <rFont val="ＭＳ Ｐゴシック"/>
        <family val="3"/>
        <charset val="128"/>
        <scheme val="minor"/>
      </rPr>
      <t>ハルトの急所攻撃が確定！</t>
    </r>
    <rPh sb="7" eb="9">
      <t>キョウゲキ</t>
    </rPh>
    <rPh sb="10" eb="11">
      <t>ト</t>
    </rPh>
    <rPh sb="20" eb="22">
      <t>キュウショ</t>
    </rPh>
    <rPh sb="22" eb="24">
      <t>コウゲキ</t>
    </rPh>
    <rPh sb="25" eb="27">
      <t>カクテイ</t>
    </rPh>
    <phoneticPr fontId="1"/>
  </si>
  <si>
    <t>基本的に　使用パターンは決まっていないので、　臨機応変に使えば　それでＯＫ！</t>
    <rPh sb="0" eb="3">
      <t>キホンテキ</t>
    </rPh>
    <rPh sb="5" eb="7">
      <t>シヨウ</t>
    </rPh>
    <rPh sb="12" eb="13">
      <t>キ</t>
    </rPh>
    <rPh sb="23" eb="27">
      <t>リンキオウヘン</t>
    </rPh>
    <rPh sb="28" eb="29">
      <t>ツカ</t>
    </rPh>
    <phoneticPr fontId="1"/>
  </si>
  <si>
    <r>
      <t>　味方が</t>
    </r>
    <r>
      <rPr>
        <b/>
        <sz val="11"/>
        <color rgb="FFFF0000"/>
        <rFont val="ＭＳ Ｐゴシック"/>
        <family val="3"/>
        <charset val="128"/>
        <scheme val="minor"/>
      </rPr>
      <t>範囲攻撃</t>
    </r>
    <r>
      <rPr>
        <sz val="11"/>
        <color theme="1"/>
        <rFont val="ＭＳ Ｐゴシック"/>
        <family val="2"/>
        <charset val="128"/>
        <scheme val="minor"/>
      </rPr>
      <t>をブチ込めるポイントを作ってあげるか、</t>
    </r>
    <r>
      <rPr>
        <b/>
        <sz val="11"/>
        <color rgb="FFFF0000"/>
        <rFont val="ＭＳ Ｐゴシック"/>
        <family val="3"/>
        <charset val="128"/>
        <scheme val="minor"/>
      </rPr>
      <t>門に敵を後付け</t>
    </r>
    <r>
      <rPr>
        <sz val="11"/>
        <color theme="1"/>
        <rFont val="ＭＳ Ｐゴシック"/>
        <family val="2"/>
        <charset val="128"/>
        <scheme val="minor"/>
      </rPr>
      <t>する。</t>
    </r>
    <rPh sb="1" eb="3">
      <t>ミカタ</t>
    </rPh>
    <rPh sb="4" eb="6">
      <t>ハンイ</t>
    </rPh>
    <rPh sb="6" eb="8">
      <t>コウゲキ</t>
    </rPh>
    <rPh sb="11" eb="12">
      <t>コ</t>
    </rPh>
    <rPh sb="19" eb="20">
      <t>ツク</t>
    </rPh>
    <rPh sb="27" eb="28">
      <t>モン</t>
    </rPh>
    <rPh sb="29" eb="30">
      <t>テキ</t>
    </rPh>
    <rPh sb="31" eb="32">
      <t>アト</t>
    </rPh>
    <rPh sb="32" eb="33">
      <t>ヅ</t>
    </rPh>
    <phoneticPr fontId="1"/>
  </si>
  <si>
    <r>
      <t>　遭遇終盤に　まだ余っていたら、　</t>
    </r>
    <r>
      <rPr>
        <b/>
        <sz val="11"/>
        <color rgb="FFFF0000"/>
        <rFont val="ＭＳ Ｐゴシック"/>
        <family val="3"/>
        <charset val="128"/>
        <scheme val="minor"/>
      </rPr>
      <t>最接近を狙うミカ</t>
    </r>
    <r>
      <rPr>
        <sz val="11"/>
        <color theme="1"/>
        <rFont val="ＭＳ Ｐゴシック"/>
        <family val="2"/>
        <charset val="128"/>
        <scheme val="minor"/>
      </rPr>
      <t>にトリガーを引いてもらうのは全然アリ！</t>
    </r>
    <rPh sb="1" eb="3">
      <t>ソウグウ</t>
    </rPh>
    <rPh sb="3" eb="5">
      <t>シュウバン</t>
    </rPh>
    <rPh sb="9" eb="10">
      <t>アマ</t>
    </rPh>
    <rPh sb="17" eb="20">
      <t>サイセッキン</t>
    </rPh>
    <rPh sb="21" eb="22">
      <t>ネラ</t>
    </rPh>
    <rPh sb="31" eb="32">
      <t>ヒ</t>
    </rPh>
    <rPh sb="39" eb="41">
      <t>ゼンゼン</t>
    </rPh>
    <phoneticPr fontId="1"/>
  </si>
  <si>
    <t>　そもそも鷲の爪が成立している以上　基本的には全く不要だが、</t>
    <rPh sb="5" eb="6">
      <t>ワシ</t>
    </rPh>
    <rPh sb="7" eb="8">
      <t>ツメ</t>
    </rPh>
    <rPh sb="9" eb="11">
      <t>セイリツ</t>
    </rPh>
    <rPh sb="15" eb="17">
      <t>イジョウ</t>
    </rPh>
    <rPh sb="18" eb="21">
      <t>キホンテキ</t>
    </rPh>
    <rPh sb="23" eb="24">
      <t>マッタ</t>
    </rPh>
    <rPh sb="25" eb="27">
      <t>フヨウ</t>
    </rPh>
    <phoneticPr fontId="1"/>
  </si>
  <si>
    <t>主な使用目的</t>
    <rPh sb="0" eb="1">
      <t>オモ</t>
    </rPh>
    <rPh sb="2" eb="4">
      <t>シヨウ</t>
    </rPh>
    <rPh sb="4" eb="6">
      <t>モクテキ</t>
    </rPh>
    <phoneticPr fontId="1"/>
  </si>
  <si>
    <r>
      <t>　</t>
    </r>
    <r>
      <rPr>
        <b/>
        <sz val="11"/>
        <color rgb="FFFF0000"/>
        <rFont val="ＭＳ Ｐゴシック"/>
        <family val="3"/>
        <charset val="128"/>
        <scheme val="minor"/>
      </rPr>
      <t>自分のターン以外に精霊を遭遇毎で動かせる</t>
    </r>
    <r>
      <rPr>
        <sz val="11"/>
        <color theme="1"/>
        <rFont val="ＭＳ Ｐゴシック"/>
        <family val="2"/>
        <charset val="128"/>
        <scheme val="minor"/>
      </rPr>
      <t>のは大きい。</t>
    </r>
    <rPh sb="1" eb="3">
      <t>ジブン</t>
    </rPh>
    <rPh sb="7" eb="9">
      <t>イガイ</t>
    </rPh>
    <rPh sb="10" eb="12">
      <t>セイレイ</t>
    </rPh>
    <rPh sb="13" eb="15">
      <t>ソウグウ</t>
    </rPh>
    <rPh sb="15" eb="16">
      <t>マイ</t>
    </rPh>
    <rPh sb="17" eb="18">
      <t>ウゴ</t>
    </rPh>
    <rPh sb="23" eb="24">
      <t>オオ</t>
    </rPh>
    <phoneticPr fontId="1"/>
  </si>
  <si>
    <t>②ミカの命中を上げる</t>
    <rPh sb="4" eb="6">
      <t>メイチュウ</t>
    </rPh>
    <rPh sb="7" eb="8">
      <t>ア</t>
    </rPh>
    <phoneticPr fontId="1"/>
  </si>
  <si>
    <t>幻惑中は不可能なので注意！　　幻惑中こそ必要な効果なのに・・・・</t>
    <rPh sb="0" eb="2">
      <t>ゲンワク</t>
    </rPh>
    <rPh sb="2" eb="3">
      <t>チュウ</t>
    </rPh>
    <rPh sb="4" eb="7">
      <t>フカノウ</t>
    </rPh>
    <rPh sb="10" eb="12">
      <t>チュウイ</t>
    </rPh>
    <rPh sb="15" eb="18">
      <t>ゲンワクチュウ</t>
    </rPh>
    <rPh sb="20" eb="22">
      <t>ヒツヨウ</t>
    </rPh>
    <rPh sb="23" eb="25">
      <t>コウカ</t>
    </rPh>
    <phoneticPr fontId="1"/>
  </si>
  <si>
    <t>　わずかでもミカの攻撃が当たり易くなるのは大歓迎！</t>
    <rPh sb="9" eb="11">
      <t>コウゲキ</t>
    </rPh>
    <rPh sb="12" eb="13">
      <t>ア</t>
    </rPh>
    <rPh sb="15" eb="16">
      <t>ヤス</t>
    </rPh>
    <rPh sb="21" eb="24">
      <t>ダイカンゲイ</t>
    </rPh>
    <phoneticPr fontId="1"/>
  </si>
  <si>
    <r>
      <t>①</t>
    </r>
    <r>
      <rPr>
        <b/>
        <sz val="11"/>
        <color rgb="FF00B050"/>
        <rFont val="ＭＳ Ｐゴシック"/>
        <family val="3"/>
        <charset val="128"/>
        <scheme val="minor"/>
      </rPr>
      <t>パターン其ノ壱</t>
    </r>
    <r>
      <rPr>
        <b/>
        <sz val="11"/>
        <color rgb="FF0070C0"/>
        <rFont val="ＭＳ Ｐゴシック"/>
        <family val="3"/>
        <charset val="128"/>
        <scheme val="minor"/>
      </rPr>
      <t>が崩れた時のフォロー</t>
    </r>
    <rPh sb="9" eb="10">
      <t>クズ</t>
    </rPh>
    <rPh sb="12" eb="13">
      <t>トキ</t>
    </rPh>
    <phoneticPr fontId="1"/>
  </si>
  <si>
    <r>
      <t>　</t>
    </r>
    <r>
      <rPr>
        <b/>
        <sz val="11"/>
        <color rgb="FF00B050"/>
        <rFont val="ＭＳ Ｐゴシック"/>
        <family val="3"/>
        <charset val="128"/>
        <scheme val="minor"/>
      </rPr>
      <t>精霊の恵みが復活</t>
    </r>
    <r>
      <rPr>
        <sz val="11"/>
        <color theme="1"/>
        <rFont val="ＭＳ Ｐゴシック"/>
        <family val="2"/>
        <charset val="128"/>
        <scheme val="minor"/>
      </rPr>
      <t>すると　ミカが特に喜ぶ。</t>
    </r>
    <rPh sb="1" eb="3">
      <t>セイレイ</t>
    </rPh>
    <rPh sb="4" eb="5">
      <t>メグ</t>
    </rPh>
    <rPh sb="7" eb="9">
      <t>フッカツ</t>
    </rPh>
    <rPh sb="16" eb="17">
      <t>トク</t>
    </rPh>
    <rPh sb="18" eb="19">
      <t>ヨロコ</t>
    </rPh>
    <phoneticPr fontId="1"/>
  </si>
  <si>
    <r>
      <t>　しかし、</t>
    </r>
    <r>
      <rPr>
        <b/>
        <sz val="11"/>
        <color rgb="FFFF0000"/>
        <rFont val="ＭＳ Ｐゴシック"/>
        <family val="3"/>
        <charset val="128"/>
        <scheme val="minor"/>
      </rPr>
      <t>ミカの攻撃前に</t>
    </r>
    <r>
      <rPr>
        <b/>
        <sz val="11"/>
        <color rgb="FF00B050"/>
        <rFont val="ＭＳ Ｐゴシック"/>
        <family val="3"/>
        <charset val="128"/>
        <scheme val="minor"/>
      </rPr>
      <t>精霊の恵み②</t>
    </r>
    <r>
      <rPr>
        <b/>
        <sz val="11"/>
        <color rgb="FFFF0000"/>
        <rFont val="ＭＳ Ｐゴシック"/>
        <family val="3"/>
        <charset val="128"/>
        <scheme val="minor"/>
      </rPr>
      <t>が復活する訳ではない</t>
    </r>
    <r>
      <rPr>
        <sz val="11"/>
        <color theme="1"/>
        <rFont val="ＭＳ Ｐゴシック"/>
        <family val="2"/>
        <charset val="128"/>
        <scheme val="minor"/>
      </rPr>
      <t>事に注意！</t>
    </r>
    <rPh sb="8" eb="10">
      <t>コウゲキ</t>
    </rPh>
    <rPh sb="10" eb="11">
      <t>マエ</t>
    </rPh>
    <rPh sb="12" eb="14">
      <t>セイレイ</t>
    </rPh>
    <rPh sb="15" eb="16">
      <t>メグ</t>
    </rPh>
    <rPh sb="19" eb="21">
      <t>フッカツ</t>
    </rPh>
    <rPh sb="23" eb="24">
      <t>ワケ</t>
    </rPh>
    <rPh sb="28" eb="29">
      <t>コト</t>
    </rPh>
    <rPh sb="30" eb="32">
      <t>チュウイ</t>
    </rPh>
    <phoneticPr fontId="1"/>
  </si>
  <si>
    <t>　結局、呪いに関しては　普段の立ち回りで的確に呪っていく事が　やはり重要。</t>
    <rPh sb="1" eb="3">
      <t>ケッキョク</t>
    </rPh>
    <rPh sb="4" eb="5">
      <t>ノロ</t>
    </rPh>
    <rPh sb="7" eb="8">
      <t>カン</t>
    </rPh>
    <rPh sb="12" eb="14">
      <t>フダン</t>
    </rPh>
    <rPh sb="15" eb="16">
      <t>タ</t>
    </rPh>
    <rPh sb="17" eb="18">
      <t>マワ</t>
    </rPh>
    <rPh sb="20" eb="22">
      <t>テキカク</t>
    </rPh>
    <rPh sb="23" eb="24">
      <t>ノロ</t>
    </rPh>
    <rPh sb="28" eb="29">
      <t>コト</t>
    </rPh>
    <rPh sb="34" eb="36">
      <t>ジュウヨウ</t>
    </rPh>
    <phoneticPr fontId="1"/>
  </si>
  <si>
    <r>
      <t>　</t>
    </r>
    <r>
      <rPr>
        <b/>
        <sz val="11"/>
        <color rgb="FF00B050"/>
        <rFont val="ＭＳ Ｐゴシック"/>
        <family val="3"/>
        <charset val="128"/>
        <scheme val="minor"/>
      </rPr>
      <t>精霊の恵み②</t>
    </r>
    <r>
      <rPr>
        <sz val="11"/>
        <color theme="1"/>
        <rFont val="ＭＳ Ｐゴシック"/>
        <family val="2"/>
        <charset val="128"/>
        <scheme val="minor"/>
      </rPr>
      <t>を重視するならば、ミカのターンより前にハルトやリョウがトリガーを引く必要がある。</t>
    </r>
    <rPh sb="8" eb="10">
      <t>ジュウシ</t>
    </rPh>
    <rPh sb="24" eb="25">
      <t>マエ</t>
    </rPh>
    <rPh sb="39" eb="40">
      <t>ヒ</t>
    </rPh>
    <rPh sb="41" eb="43">
      <t>ヒツヨウ</t>
    </rPh>
    <phoneticPr fontId="1"/>
  </si>
  <si>
    <t>　回復しに行った後に標準アクションが残っていなければ　コレが最有力！</t>
    <rPh sb="1" eb="3">
      <t>カイフク</t>
    </rPh>
    <rPh sb="5" eb="6">
      <t>イ</t>
    </rPh>
    <rPh sb="8" eb="9">
      <t>アト</t>
    </rPh>
    <rPh sb="10" eb="12">
      <t>ヒョウジュン</t>
    </rPh>
    <rPh sb="18" eb="19">
      <t>ノコ</t>
    </rPh>
    <rPh sb="30" eb="33">
      <t>サイユウリョク</t>
    </rPh>
    <phoneticPr fontId="1"/>
  </si>
  <si>
    <r>
      <t>　逆に標準アクションが残っているならば　コレよりも断然</t>
    </r>
    <r>
      <rPr>
        <b/>
        <sz val="11"/>
        <color rgb="FFFF0000"/>
        <rFont val="ＭＳ Ｐゴシック"/>
        <family val="3"/>
        <charset val="128"/>
        <scheme val="minor"/>
      </rPr>
      <t>ストームホークス･フューリィ！</t>
    </r>
    <rPh sb="1" eb="2">
      <t>ギャク</t>
    </rPh>
    <rPh sb="3" eb="5">
      <t>ヒョウジュン</t>
    </rPh>
    <rPh sb="11" eb="12">
      <t>ノコ</t>
    </rPh>
    <rPh sb="25" eb="27">
      <t>ダンゼン</t>
    </rPh>
    <phoneticPr fontId="1"/>
  </si>
  <si>
    <t>　目的が時間稼ぎである以上、あっという間に精霊が妨害としては用済みになる事もしばしば・・・。</t>
    <rPh sb="1" eb="3">
      <t>モクテキ</t>
    </rPh>
    <rPh sb="4" eb="6">
      <t>ジカン</t>
    </rPh>
    <rPh sb="6" eb="7">
      <t>カセ</t>
    </rPh>
    <rPh sb="11" eb="13">
      <t>イジョウ</t>
    </rPh>
    <rPh sb="19" eb="20">
      <t>マ</t>
    </rPh>
    <rPh sb="21" eb="23">
      <t>セイレイ</t>
    </rPh>
    <rPh sb="24" eb="26">
      <t>ボウガイ</t>
    </rPh>
    <rPh sb="30" eb="32">
      <t>ヨウズ</t>
    </rPh>
    <rPh sb="36" eb="37">
      <t>コト</t>
    </rPh>
    <phoneticPr fontId="1"/>
  </si>
  <si>
    <r>
      <t>　こんな時にも大活躍！と言いたい所だが、ここまで追い込まれるのは十中八九、</t>
    </r>
    <r>
      <rPr>
        <b/>
        <sz val="11"/>
        <color rgb="FFFF0000"/>
        <rFont val="ＭＳ Ｐゴシック"/>
        <family val="3"/>
        <charset val="128"/>
        <scheme val="minor"/>
      </rPr>
      <t>幻惑中</t>
    </r>
    <r>
      <rPr>
        <sz val="11"/>
        <color theme="1"/>
        <rFont val="ＭＳ Ｐゴシック"/>
        <family val="2"/>
        <charset val="128"/>
        <scheme val="minor"/>
      </rPr>
      <t>。</t>
    </r>
    <rPh sb="4" eb="5">
      <t>トキ</t>
    </rPh>
    <rPh sb="7" eb="10">
      <t>ダイカツヤク</t>
    </rPh>
    <rPh sb="12" eb="13">
      <t>イ</t>
    </rPh>
    <rPh sb="16" eb="17">
      <t>トコロ</t>
    </rPh>
    <rPh sb="24" eb="25">
      <t>オ</t>
    </rPh>
    <rPh sb="26" eb="27">
      <t>コ</t>
    </rPh>
    <rPh sb="32" eb="36">
      <t>ジュッチュウハック</t>
    </rPh>
    <rPh sb="37" eb="39">
      <t>ゲンワク</t>
    </rPh>
    <rPh sb="39" eb="40">
      <t>チュウ</t>
    </rPh>
    <phoneticPr fontId="1"/>
  </si>
  <si>
    <r>
      <t>　</t>
    </r>
    <r>
      <rPr>
        <b/>
        <sz val="11"/>
        <color rgb="FFFF0000"/>
        <rFont val="ＭＳ Ｐゴシック"/>
        <family val="3"/>
        <charset val="128"/>
        <scheme val="minor"/>
      </rPr>
      <t>ストームホークス･フューリィ</t>
    </r>
    <r>
      <rPr>
        <sz val="11"/>
        <color theme="1"/>
        <rFont val="ＭＳ Ｐゴシック"/>
        <family val="2"/>
        <charset val="128"/>
        <scheme val="minor"/>
      </rPr>
      <t>を使うか、　</t>
    </r>
    <r>
      <rPr>
        <b/>
        <sz val="11"/>
        <color rgb="FFFF0000"/>
        <rFont val="ＭＳ Ｐゴシック"/>
        <family val="3"/>
        <charset val="128"/>
        <scheme val="minor"/>
      </rPr>
      <t>遠隔パワーでお茶を濁す</t>
    </r>
    <r>
      <rPr>
        <sz val="11"/>
        <color theme="1"/>
        <rFont val="ＭＳ Ｐゴシック"/>
        <family val="2"/>
        <charset val="128"/>
        <scheme val="minor"/>
      </rPr>
      <t>程度で我慢、我慢・・・。</t>
    </r>
    <rPh sb="16" eb="17">
      <t>ツカ</t>
    </rPh>
    <rPh sb="21" eb="23">
      <t>エンカク</t>
    </rPh>
    <rPh sb="28" eb="29">
      <t>チャ</t>
    </rPh>
    <rPh sb="30" eb="31">
      <t>ニゴ</t>
    </rPh>
    <rPh sb="32" eb="34">
      <t>テイド</t>
    </rPh>
    <rPh sb="35" eb="37">
      <t>ガマン</t>
    </rPh>
    <rPh sb="38" eb="40">
      <t>ガマン</t>
    </rPh>
    <phoneticPr fontId="1"/>
  </si>
  <si>
    <t>　そんな時には　コレで素早く回収するのが吉！</t>
    <rPh sb="4" eb="5">
      <t>トキ</t>
    </rPh>
    <rPh sb="11" eb="13">
      <t>スバヤ</t>
    </rPh>
    <rPh sb="14" eb="16">
      <t>カイシュウ</t>
    </rPh>
    <rPh sb="20" eb="21">
      <t>キチ</t>
    </rPh>
    <phoneticPr fontId="1"/>
  </si>
  <si>
    <r>
      <t>　　・プランＡで頑張り中の</t>
    </r>
    <r>
      <rPr>
        <b/>
        <sz val="11"/>
        <color rgb="FFFF0000"/>
        <rFont val="ＭＳ Ｐゴシック"/>
        <family val="3"/>
        <charset val="128"/>
        <scheme val="minor"/>
      </rPr>
      <t>グラスターを回復で応援</t>
    </r>
    <r>
      <rPr>
        <sz val="11"/>
        <color theme="1"/>
        <rFont val="ＭＳ Ｐゴシック"/>
        <family val="3"/>
        <charset val="128"/>
        <scheme val="minor"/>
      </rPr>
      <t>しやすい　攻防一体のバランスタイプ。</t>
    </r>
    <rPh sb="8" eb="10">
      <t>ガンバ</t>
    </rPh>
    <rPh sb="11" eb="12">
      <t>チュウ</t>
    </rPh>
    <rPh sb="19" eb="21">
      <t>カイフク</t>
    </rPh>
    <rPh sb="22" eb="24">
      <t>オウエン</t>
    </rPh>
    <rPh sb="29" eb="31">
      <t>コウボウ</t>
    </rPh>
    <rPh sb="31" eb="33">
      <t>イッタイ</t>
    </rPh>
    <phoneticPr fontId="1"/>
  </si>
  <si>
    <t>味方がイリューシアの５マス以内にいるメリット</t>
    <rPh sb="0" eb="2">
      <t>ミカタ</t>
    </rPh>
    <rPh sb="13" eb="15">
      <t>イナイ</t>
    </rPh>
    <phoneticPr fontId="1"/>
  </si>
  <si>
    <t>※：ベルト･オヴ･サクリファイス Lv7（PH252）</t>
    <phoneticPr fontId="1"/>
  </si>
  <si>
    <t>ヒーリング・スピリット</t>
    <phoneticPr fontId="1"/>
  </si>
  <si>
    <r>
      <t>②</t>
    </r>
    <r>
      <rPr>
        <b/>
        <sz val="11"/>
        <color rgb="FF0070C0"/>
        <rFont val="ＭＳ Ｐゴシック"/>
        <family val="3"/>
        <charset val="128"/>
        <scheme val="minor"/>
      </rPr>
      <t>ベルト･オヴ･サクリファイス</t>
    </r>
    <r>
      <rPr>
        <sz val="11"/>
        <color theme="1"/>
        <rFont val="ＭＳ Ｐゴシック"/>
        <family val="2"/>
        <charset val="128"/>
        <scheme val="minor"/>
      </rPr>
      <t>の恩恵に与れる</t>
    </r>
    <rPh sb="16" eb="18">
      <t>オンケイ</t>
    </rPh>
    <rPh sb="19" eb="20">
      <t>アズカ</t>
    </rPh>
    <phoneticPr fontId="1"/>
  </si>
  <si>
    <r>
      <t>①</t>
    </r>
    <r>
      <rPr>
        <b/>
        <sz val="11"/>
        <color rgb="FF0070C0"/>
        <rFont val="ＭＳ Ｐゴシック"/>
        <family val="3"/>
        <charset val="128"/>
        <scheme val="minor"/>
      </rPr>
      <t>ヒーリング・スピリット</t>
    </r>
    <r>
      <rPr>
        <sz val="11"/>
        <color theme="1"/>
        <rFont val="ＭＳ Ｐゴシック"/>
        <family val="2"/>
        <charset val="128"/>
        <scheme val="minor"/>
      </rPr>
      <t>の対象になれる</t>
    </r>
    <rPh sb="13" eb="15">
      <t>タイショウ</t>
    </rPh>
    <phoneticPr fontId="1"/>
  </si>
  <si>
    <t>味方がイリューシアの５マス以内にいるデメリット</t>
    <rPh sb="0" eb="2">
      <t>ミカタ</t>
    </rPh>
    <rPh sb="13" eb="15">
      <t>イナイ</t>
    </rPh>
    <phoneticPr fontId="1"/>
  </si>
  <si>
    <r>
      <t>　</t>
    </r>
    <r>
      <rPr>
        <b/>
        <sz val="11"/>
        <color rgb="FFFF0000"/>
        <rFont val="ＭＳ Ｐゴシック"/>
        <family val="3"/>
        <charset val="128"/>
        <scheme val="minor"/>
      </rPr>
      <t>鷲の爪と回復の両立</t>
    </r>
    <r>
      <rPr>
        <sz val="11"/>
        <color theme="1"/>
        <rFont val="ＭＳ Ｐゴシック"/>
        <family val="2"/>
        <charset val="128"/>
        <scheme val="minor"/>
      </rPr>
      <t>を目指したい。　詳細は</t>
    </r>
    <r>
      <rPr>
        <b/>
        <sz val="11"/>
        <color rgb="FFFF0000"/>
        <rFont val="ＭＳ Ｐゴシック"/>
        <family val="3"/>
        <charset val="128"/>
        <scheme val="minor"/>
      </rPr>
      <t>鷲の爪</t>
    </r>
    <r>
      <rPr>
        <sz val="11"/>
        <color theme="1"/>
        <rFont val="ＭＳ Ｐゴシック"/>
        <family val="2"/>
        <charset val="128"/>
        <scheme val="minor"/>
      </rPr>
      <t>のページを参照！</t>
    </r>
    <rPh sb="1" eb="2">
      <t>ワシ</t>
    </rPh>
    <rPh sb="3" eb="4">
      <t>ツメ</t>
    </rPh>
    <rPh sb="5" eb="7">
      <t>カイフク</t>
    </rPh>
    <rPh sb="8" eb="10">
      <t>リョウリツ</t>
    </rPh>
    <rPh sb="11" eb="13">
      <t>メザ</t>
    </rPh>
    <rPh sb="18" eb="20">
      <t>ショウサイ</t>
    </rPh>
    <rPh sb="21" eb="22">
      <t>ワシ</t>
    </rPh>
    <rPh sb="23" eb="24">
      <t>ツメ</t>
    </rPh>
    <rPh sb="29" eb="31">
      <t>サンショウ</t>
    </rPh>
    <phoneticPr fontId="1"/>
  </si>
  <si>
    <r>
      <t>　そして</t>
    </r>
    <r>
      <rPr>
        <b/>
        <sz val="11"/>
        <color rgb="FFFF0000"/>
        <rFont val="ＭＳ Ｐゴシック"/>
        <family val="3"/>
        <charset val="128"/>
        <scheme val="minor"/>
      </rPr>
      <t>イリューシアも含めて誰と誰が範囲攻撃で心中しちゃって本望か</t>
    </r>
    <r>
      <rPr>
        <sz val="11"/>
        <color theme="1"/>
        <rFont val="ＭＳ Ｐゴシック"/>
        <family val="2"/>
        <charset val="128"/>
        <scheme val="minor"/>
      </rPr>
      <t>ってだけの問題だったりする。</t>
    </r>
    <rPh sb="11" eb="12">
      <t>フク</t>
    </rPh>
    <rPh sb="14" eb="15">
      <t>ダレ</t>
    </rPh>
    <rPh sb="16" eb="17">
      <t>ダレ</t>
    </rPh>
    <rPh sb="18" eb="20">
      <t>ハンイ</t>
    </rPh>
    <rPh sb="20" eb="22">
      <t>コウゲキ</t>
    </rPh>
    <rPh sb="23" eb="25">
      <t>シンジュウ</t>
    </rPh>
    <rPh sb="30" eb="32">
      <t>ホンモウ</t>
    </rPh>
    <phoneticPr fontId="1"/>
  </si>
  <si>
    <r>
      <t>　</t>
    </r>
    <r>
      <rPr>
        <b/>
        <sz val="11"/>
        <color rgb="FFC00000"/>
        <rFont val="ＭＳ Ｐゴシック"/>
        <family val="3"/>
        <charset val="128"/>
        <scheme val="minor"/>
      </rPr>
      <t>範囲攻撃で一網打尽</t>
    </r>
    <r>
      <rPr>
        <sz val="11"/>
        <rFont val="ＭＳ Ｐゴシック"/>
        <family val="3"/>
        <charset val="128"/>
        <scheme val="minor"/>
      </rPr>
      <t>ってオチは　かなりキツい・・・</t>
    </r>
    <rPh sb="1" eb="3">
      <t>ハンイ</t>
    </rPh>
    <rPh sb="3" eb="5">
      <t>コウゲキ</t>
    </rPh>
    <rPh sb="6" eb="10">
      <t>イチモウダジン</t>
    </rPh>
    <phoneticPr fontId="1"/>
  </si>
  <si>
    <t>　前衛の回復を　精霊と前衛自身に任せて、イリューシアが撃破役と避難してしまうのも全然アリ！</t>
    <rPh sb="1" eb="3">
      <t>ゼンエイ</t>
    </rPh>
    <rPh sb="4" eb="6">
      <t>カイフク</t>
    </rPh>
    <rPh sb="8" eb="10">
      <t>セイレイ</t>
    </rPh>
    <rPh sb="11" eb="13">
      <t>ゼンエイ</t>
    </rPh>
    <rPh sb="13" eb="15">
      <t>ジシン</t>
    </rPh>
    <rPh sb="16" eb="17">
      <t>マカ</t>
    </rPh>
    <rPh sb="27" eb="29">
      <t>ゲキハ</t>
    </rPh>
    <rPh sb="29" eb="30">
      <t>ヤク</t>
    </rPh>
    <rPh sb="31" eb="33">
      <t>ヒナン</t>
    </rPh>
    <rPh sb="40" eb="42">
      <t>ゼンゼン</t>
    </rPh>
    <phoneticPr fontId="1"/>
  </si>
  <si>
    <r>
      <t>　このパターンを狙うっていうか、</t>
    </r>
    <r>
      <rPr>
        <b/>
        <sz val="11"/>
        <color rgb="FF0070C0"/>
        <rFont val="ＭＳ Ｐゴシック"/>
        <family val="3"/>
        <charset val="128"/>
        <scheme val="minor"/>
      </rPr>
      <t>回復させに行くと結果的に　このパターン</t>
    </r>
    <r>
      <rPr>
        <sz val="11"/>
        <rFont val="ＭＳ Ｐゴシック"/>
        <family val="3"/>
        <charset val="128"/>
        <scheme val="minor"/>
      </rPr>
      <t>に</t>
    </r>
    <r>
      <rPr>
        <sz val="11"/>
        <color theme="1"/>
        <rFont val="ＭＳ Ｐゴシック"/>
        <family val="2"/>
        <charset val="128"/>
        <scheme val="minor"/>
      </rPr>
      <t>なったってだけやね。</t>
    </r>
    <rPh sb="8" eb="9">
      <t>ネラ</t>
    </rPh>
    <rPh sb="16" eb="18">
      <t>カイフク</t>
    </rPh>
    <rPh sb="21" eb="22">
      <t>イ</t>
    </rPh>
    <rPh sb="24" eb="27">
      <t>ケッカテキ</t>
    </rPh>
    <phoneticPr fontId="1"/>
  </si>
  <si>
    <r>
      <t>③</t>
    </r>
    <r>
      <rPr>
        <b/>
        <sz val="11"/>
        <color rgb="FF0070C0"/>
        <rFont val="ＭＳ Ｐゴシック"/>
        <family val="3"/>
        <charset val="128"/>
        <scheme val="minor"/>
      </rPr>
      <t>精霊たちの目</t>
    </r>
    <r>
      <rPr>
        <sz val="11"/>
        <rFont val="ＭＳ Ｐゴシック"/>
        <family val="3"/>
        <charset val="128"/>
        <scheme val="minor"/>
      </rPr>
      <t>の効果で　敵の視認困難のペナルティを無視できる</t>
    </r>
    <rPh sb="1" eb="3">
      <t>セイレイ</t>
    </rPh>
    <rPh sb="6" eb="7">
      <t>メ</t>
    </rPh>
    <rPh sb="8" eb="10">
      <t>コウカ</t>
    </rPh>
    <rPh sb="12" eb="13">
      <t>テキ</t>
    </rPh>
    <rPh sb="14" eb="16">
      <t>シニン</t>
    </rPh>
    <rPh sb="16" eb="18">
      <t>コンナン</t>
    </rPh>
    <rPh sb="25" eb="27">
      <t>ムシ</t>
    </rPh>
    <phoneticPr fontId="1"/>
  </si>
  <si>
    <r>
      <t>　結局、</t>
    </r>
    <r>
      <rPr>
        <b/>
        <sz val="11"/>
        <color rgb="FFFF0000"/>
        <rFont val="ＭＳ Ｐゴシック"/>
        <family val="3"/>
        <charset val="128"/>
        <scheme val="minor"/>
      </rPr>
      <t>回復の</t>
    </r>
    <r>
      <rPr>
        <b/>
        <sz val="11"/>
        <color theme="7" tint="-0.249977111117893"/>
        <rFont val="ＭＳ Ｐゴシック"/>
        <family val="3"/>
        <charset val="128"/>
        <scheme val="minor"/>
      </rPr>
      <t>直接の対象</t>
    </r>
    <r>
      <rPr>
        <b/>
        <sz val="11"/>
        <color rgb="FFFF0000"/>
        <rFont val="ＭＳ Ｐゴシック"/>
        <family val="3"/>
        <charset val="128"/>
        <scheme val="minor"/>
      </rPr>
      <t>にメインアタッカーと前衛、どちらを取り易くするか</t>
    </r>
    <r>
      <rPr>
        <sz val="11"/>
        <color theme="1"/>
        <rFont val="ＭＳ Ｐゴシック"/>
        <family val="2"/>
        <charset val="128"/>
        <scheme val="minor"/>
      </rPr>
      <t>って事と</t>
    </r>
    <rPh sb="1" eb="3">
      <t>ケッキョク</t>
    </rPh>
    <rPh sb="4" eb="6">
      <t>カイフク</t>
    </rPh>
    <rPh sb="7" eb="9">
      <t>チョクセツ</t>
    </rPh>
    <rPh sb="10" eb="12">
      <t>タイショウ</t>
    </rPh>
    <rPh sb="22" eb="24">
      <t>ゼンエイ</t>
    </rPh>
    <rPh sb="29" eb="30">
      <t>ト</t>
    </rPh>
    <rPh sb="31" eb="32">
      <t>ヤス</t>
    </rPh>
    <rPh sb="38" eb="39">
      <t>コト</t>
    </rPh>
    <phoneticPr fontId="1"/>
  </si>
  <si>
    <r>
      <t>　　②君の</t>
    </r>
    <r>
      <rPr>
        <b/>
        <sz val="11"/>
        <color rgb="FFFF0000"/>
        <rFont val="ＭＳ Ｐゴシック"/>
        <family val="3"/>
        <charset val="128"/>
        <scheme val="minor"/>
      </rPr>
      <t>味方は</t>
    </r>
    <r>
      <rPr>
        <sz val="11"/>
        <color theme="1"/>
        <rFont val="ＭＳ Ｐゴシック"/>
        <family val="3"/>
        <charset val="128"/>
        <scheme val="minor"/>
      </rPr>
      <t>君の精霊の相棒に</t>
    </r>
    <r>
      <rPr>
        <b/>
        <sz val="11"/>
        <color rgb="FFFF0000"/>
        <rFont val="ＭＳ Ｐゴシック"/>
        <family val="3"/>
        <charset val="128"/>
        <scheme val="minor"/>
      </rPr>
      <t>隣接している任意の敵</t>
    </r>
    <r>
      <rPr>
        <sz val="11"/>
        <color theme="1"/>
        <rFont val="ＭＳ Ｐゴシック"/>
        <family val="3"/>
        <charset val="128"/>
        <scheme val="minor"/>
      </rPr>
      <t>を、その</t>
    </r>
    <r>
      <rPr>
        <b/>
        <sz val="11"/>
        <color rgb="FFFF0000"/>
        <rFont val="ＭＳ Ｐゴシック"/>
        <family val="3"/>
        <charset val="128"/>
        <scheme val="minor"/>
      </rPr>
      <t>味方から”最も近い敵”</t>
    </r>
    <r>
      <rPr>
        <sz val="11"/>
        <color theme="1"/>
        <rFont val="ＭＳ Ｐゴシック"/>
        <family val="3"/>
        <charset val="128"/>
        <scheme val="minor"/>
      </rPr>
      <t>とみなせる。</t>
    </r>
    <rPh sb="8" eb="9">
      <t>キミ</t>
    </rPh>
    <rPh sb="10" eb="12">
      <t>セイレイ</t>
    </rPh>
    <rPh sb="13" eb="15">
      <t>アイボウ</t>
    </rPh>
    <rPh sb="16" eb="18">
      <t>リンセツ</t>
    </rPh>
    <rPh sb="22" eb="24">
      <t>ニンイ</t>
    </rPh>
    <rPh sb="25" eb="26">
      <t>テキ</t>
    </rPh>
    <rPh sb="30" eb="32">
      <t>ミカタ</t>
    </rPh>
    <rPh sb="35" eb="36">
      <t>モット</t>
    </rPh>
    <rPh sb="37" eb="38">
      <t>チカ</t>
    </rPh>
    <rPh sb="39" eb="40">
      <t>テキ</t>
    </rPh>
    <phoneticPr fontId="1"/>
  </si>
  <si>
    <t>　味方のパワーによる強制移動や瞬間移動も充実しているので、左程重要ではない。</t>
    <rPh sb="1" eb="3">
      <t>ミカタ</t>
    </rPh>
    <rPh sb="10" eb="12">
      <t>キョウセイ</t>
    </rPh>
    <rPh sb="12" eb="14">
      <t>イドウ</t>
    </rPh>
    <rPh sb="15" eb="17">
      <t>シュンカン</t>
    </rPh>
    <rPh sb="17" eb="19">
      <t>イドウ</t>
    </rPh>
    <rPh sb="20" eb="22">
      <t>ジュウジツ</t>
    </rPh>
    <rPh sb="29" eb="31">
      <t>サホド</t>
    </rPh>
    <rPh sb="31" eb="33">
      <t>ジュウヨウ</t>
    </rPh>
    <phoneticPr fontId="1"/>
  </si>
  <si>
    <t>　いざという時に射程とは関係無しにパワーが届かない事も充分あり得るが、精霊が居てたら安心？</t>
    <rPh sb="6" eb="7">
      <t>トキ</t>
    </rPh>
    <rPh sb="8" eb="10">
      <t>シャテイ</t>
    </rPh>
    <rPh sb="12" eb="14">
      <t>カンケイ</t>
    </rPh>
    <rPh sb="14" eb="15">
      <t>ナ</t>
    </rPh>
    <rPh sb="21" eb="22">
      <t>トド</t>
    </rPh>
    <rPh sb="25" eb="26">
      <t>コト</t>
    </rPh>
    <rPh sb="27" eb="29">
      <t>ジュウブン</t>
    </rPh>
    <rPh sb="31" eb="32">
      <t>ウ</t>
    </rPh>
    <rPh sb="35" eb="37">
      <t>セイレイ</t>
    </rPh>
    <rPh sb="38" eb="39">
      <t>イ</t>
    </rPh>
    <rPh sb="42" eb="44">
      <t>アンシン</t>
    </rPh>
    <phoneticPr fontId="1"/>
  </si>
  <si>
    <t>　幻惑中や不動中、区域操作中だとイリューシア本体が移動する暇が無い事なんかザラなので、</t>
    <rPh sb="1" eb="3">
      <t>ゲンワク</t>
    </rPh>
    <rPh sb="3" eb="4">
      <t>チュウ</t>
    </rPh>
    <rPh sb="5" eb="7">
      <t>フドウ</t>
    </rPh>
    <rPh sb="7" eb="8">
      <t>チュウ</t>
    </rPh>
    <rPh sb="9" eb="11">
      <t>クイキ</t>
    </rPh>
    <rPh sb="11" eb="14">
      <t>ソウサチュウ</t>
    </rPh>
    <rPh sb="22" eb="24">
      <t>ホンタイ</t>
    </rPh>
    <rPh sb="25" eb="27">
      <t>イドウ</t>
    </rPh>
    <rPh sb="29" eb="30">
      <t>ヒマ</t>
    </rPh>
    <rPh sb="31" eb="32">
      <t>ナ</t>
    </rPh>
    <rPh sb="33" eb="34">
      <t>コト</t>
    </rPh>
    <phoneticPr fontId="1"/>
  </si>
  <si>
    <t>・死に損ないの残りＨＰを微調整！</t>
    <rPh sb="1" eb="2">
      <t>シ</t>
    </rPh>
    <rPh sb="3" eb="4">
      <t>ソコ</t>
    </rPh>
    <rPh sb="12" eb="15">
      <t>ビチョウセイ</t>
    </rPh>
    <phoneticPr fontId="1"/>
  </si>
  <si>
    <t>　継続ダメージやマジックミサイルで削りきれるラインまで減らせたならば大成功！</t>
    <phoneticPr fontId="1"/>
  </si>
  <si>
    <r>
      <t>　モンクでは普通あり得ないパターンだが、</t>
    </r>
    <r>
      <rPr>
        <b/>
        <sz val="11"/>
        <color rgb="FF00B050"/>
        <rFont val="ＭＳ Ｐゴシック"/>
        <family val="3"/>
        <charset val="128"/>
        <scheme val="minor"/>
      </rPr>
      <t>気印イーグル</t>
    </r>
    <r>
      <rPr>
        <sz val="11"/>
        <color theme="1"/>
        <rFont val="ＭＳ Ｐゴシック"/>
        <family val="2"/>
        <charset val="128"/>
        <scheme val="minor"/>
      </rPr>
      <t>では意外とあり得る(笑)。　</t>
    </r>
    <rPh sb="6" eb="8">
      <t>フツウ</t>
    </rPh>
    <rPh sb="10" eb="11">
      <t>エ</t>
    </rPh>
    <rPh sb="28" eb="30">
      <t>イガイ</t>
    </rPh>
    <rPh sb="33" eb="34">
      <t>ウ</t>
    </rPh>
    <rPh sb="36" eb="37">
      <t>ワライ</t>
    </rPh>
    <phoneticPr fontId="1"/>
  </si>
  <si>
    <r>
      <t>　敵からの機会攻撃を誘発せずに</t>
    </r>
    <r>
      <rPr>
        <b/>
        <sz val="11"/>
        <color rgb="FFFF0000"/>
        <rFont val="ＭＳ Ｐゴシック"/>
        <family val="3"/>
        <charset val="128"/>
        <scheme val="minor"/>
      </rPr>
      <t>ロングレンジ攻撃から発動</t>
    </r>
    <r>
      <rPr>
        <sz val="11"/>
        <color theme="1"/>
        <rFont val="ＭＳ Ｐゴシック"/>
        <family val="2"/>
        <charset val="128"/>
        <scheme val="minor"/>
      </rPr>
      <t>できるので　何だか不思議・・・。</t>
    </r>
    <rPh sb="21" eb="23">
      <t>コウゲキ</t>
    </rPh>
    <rPh sb="25" eb="27">
      <t>ハツドウ</t>
    </rPh>
    <rPh sb="33" eb="34">
      <t>ナン</t>
    </rPh>
    <rPh sb="36" eb="39">
      <t>フシギ</t>
    </rPh>
    <phoneticPr fontId="1"/>
  </si>
  <si>
    <r>
      <t>　　使用者の周囲</t>
    </r>
    <r>
      <rPr>
        <b/>
        <sz val="11"/>
        <color rgb="FFFF0000"/>
        <rFont val="ＭＳ Ｐゴシック"/>
        <family val="3"/>
        <charset val="128"/>
        <scheme val="minor"/>
      </rPr>
      <t>５マス以内にいる味方</t>
    </r>
    <r>
      <rPr>
        <sz val="11"/>
        <color theme="1"/>
        <rFont val="ＭＳ Ｐゴシック"/>
        <family val="2"/>
        <charset val="128"/>
        <scheme val="minor"/>
      </rPr>
      <t>は皆、その</t>
    </r>
    <r>
      <rPr>
        <b/>
        <sz val="11"/>
        <color rgb="FFFF0000"/>
        <rFont val="ＭＳ Ｐゴシック"/>
        <family val="3"/>
        <charset val="128"/>
        <scheme val="minor"/>
      </rPr>
      <t>回復力値に＋１</t>
    </r>
    <r>
      <rPr>
        <sz val="11"/>
        <color theme="1"/>
        <rFont val="ＭＳ Ｐゴシック"/>
        <family val="2"/>
        <charset val="128"/>
        <scheme val="minor"/>
      </rPr>
      <t>のIBを得る。</t>
    </r>
    <rPh sb="2" eb="5">
      <t>シヨウシャ</t>
    </rPh>
    <rPh sb="6" eb="8">
      <t>シュウイ</t>
    </rPh>
    <rPh sb="11" eb="13">
      <t>イナイ</t>
    </rPh>
    <rPh sb="16" eb="18">
      <t>ミカタ</t>
    </rPh>
    <rPh sb="19" eb="20">
      <t>ミナ</t>
    </rPh>
    <rPh sb="23" eb="26">
      <t>カイフクリョク</t>
    </rPh>
    <rPh sb="26" eb="27">
      <t>チ</t>
    </rPh>
    <rPh sb="34" eb="35">
      <t>エ</t>
    </rPh>
    <phoneticPr fontId="1"/>
  </si>
  <si>
    <t>　どれか１つを対策する為だけにでも　コレを出す価値は大アリ。</t>
    <rPh sb="7" eb="9">
      <t>タイサク</t>
    </rPh>
    <rPh sb="11" eb="12">
      <t>タメ</t>
    </rPh>
    <rPh sb="21" eb="22">
      <t>ダ</t>
    </rPh>
    <rPh sb="23" eb="25">
      <t>カチ</t>
    </rPh>
    <rPh sb="26" eb="27">
      <t>オオ</t>
    </rPh>
    <phoneticPr fontId="1"/>
  </si>
  <si>
    <t>　移動のオマケ付きの攻撃パワー使用時には　要注意！</t>
    <rPh sb="1" eb="3">
      <t>イドウ</t>
    </rPh>
    <rPh sb="7" eb="8">
      <t>ツ</t>
    </rPh>
    <rPh sb="10" eb="12">
      <t>コウゲキ</t>
    </rPh>
    <rPh sb="15" eb="18">
      <t>シヨウジ</t>
    </rPh>
    <rPh sb="21" eb="24">
      <t>ヨウチュウイ</t>
    </rPh>
    <phoneticPr fontId="1"/>
  </si>
  <si>
    <r>
      <t>　まァ、移動アクションで自分が動く暇も無さそうなので　</t>
    </r>
    <r>
      <rPr>
        <b/>
        <sz val="11"/>
        <color rgb="FFFF0000"/>
        <rFont val="ＭＳ Ｐゴシック"/>
        <family val="3"/>
        <charset val="128"/>
        <scheme val="minor"/>
      </rPr>
      <t>遭遇中、自分は寝転がりっぱ</t>
    </r>
    <r>
      <rPr>
        <sz val="11"/>
        <color theme="1"/>
        <rFont val="ＭＳ Ｐゴシック"/>
        <family val="2"/>
        <charset val="128"/>
        <scheme val="minor"/>
      </rPr>
      <t>でも別にＯＫ？</t>
    </r>
    <rPh sb="4" eb="6">
      <t>イドウ</t>
    </rPh>
    <rPh sb="12" eb="14">
      <t>ジブン</t>
    </rPh>
    <rPh sb="15" eb="16">
      <t>ウゴ</t>
    </rPh>
    <rPh sb="17" eb="18">
      <t>ヒマ</t>
    </rPh>
    <rPh sb="19" eb="20">
      <t>ナ</t>
    </rPh>
    <rPh sb="27" eb="29">
      <t>ソウグウ</t>
    </rPh>
    <rPh sb="29" eb="30">
      <t>チュウ</t>
    </rPh>
    <rPh sb="31" eb="33">
      <t>ジブン</t>
    </rPh>
    <rPh sb="34" eb="36">
      <t>ネコロ</t>
    </rPh>
    <rPh sb="42" eb="43">
      <t>ベツ</t>
    </rPh>
    <phoneticPr fontId="1"/>
  </si>
  <si>
    <t>　リョウが先手取れそうな時には　遅延する等して、リョウの仕事を様子見してから動けると理想的。</t>
    <rPh sb="5" eb="7">
      <t>センテ</t>
    </rPh>
    <rPh sb="7" eb="8">
      <t>ト</t>
    </rPh>
    <rPh sb="12" eb="13">
      <t>トキ</t>
    </rPh>
    <rPh sb="16" eb="18">
      <t>チエン</t>
    </rPh>
    <rPh sb="20" eb="21">
      <t>ナド</t>
    </rPh>
    <rPh sb="28" eb="30">
      <t>シゴト</t>
    </rPh>
    <rPh sb="31" eb="34">
      <t>ヨウスミ</t>
    </rPh>
    <rPh sb="38" eb="39">
      <t>ウゴ</t>
    </rPh>
    <rPh sb="42" eb="45">
      <t>リソウテキ</t>
    </rPh>
    <phoneticPr fontId="1"/>
  </si>
  <si>
    <r>
      <t>　　しかし、重要なのは</t>
    </r>
    <r>
      <rPr>
        <b/>
        <sz val="11"/>
        <color rgb="FF0070C0"/>
        <rFont val="HGP創英ﾌﾟﾚｾﾞﾝｽEB"/>
        <family val="1"/>
        <charset val="128"/>
      </rPr>
      <t>ターン終了時には迎える予定の理想的な状況を想像</t>
    </r>
    <r>
      <rPr>
        <sz val="11"/>
        <color theme="1"/>
        <rFont val="ＭＳ Ｐゴシック"/>
        <family val="2"/>
        <charset val="128"/>
        <scheme val="minor"/>
      </rPr>
      <t>しながら使う事である。</t>
    </r>
    <rPh sb="6" eb="8">
      <t>ジュウヨウ</t>
    </rPh>
    <rPh sb="14" eb="17">
      <t>シュウリョウジ</t>
    </rPh>
    <rPh sb="19" eb="20">
      <t>ムカ</t>
    </rPh>
    <rPh sb="22" eb="24">
      <t>ヨテイ</t>
    </rPh>
    <rPh sb="25" eb="28">
      <t>リソウテキ</t>
    </rPh>
    <rPh sb="29" eb="31">
      <t>ジョウキョウ</t>
    </rPh>
    <rPh sb="32" eb="34">
      <t>ソウゾウ</t>
    </rPh>
    <rPh sb="38" eb="39">
      <t>ツカ</t>
    </rPh>
    <rPh sb="40" eb="41">
      <t>コト</t>
    </rPh>
    <phoneticPr fontId="1"/>
  </si>
  <si>
    <t>　雑魚相手には強烈な効果を発揮するので、マジックミサイルをバンバン撃てたらマンモスうれピ～。</t>
    <rPh sb="1" eb="2">
      <t>ザツ</t>
    </rPh>
    <rPh sb="2" eb="3">
      <t>ギョ</t>
    </rPh>
    <rPh sb="3" eb="5">
      <t>アイテ</t>
    </rPh>
    <rPh sb="7" eb="9">
      <t>キョウレツ</t>
    </rPh>
    <rPh sb="10" eb="12">
      <t>コウカ</t>
    </rPh>
    <rPh sb="13" eb="15">
      <t>ハッキ</t>
    </rPh>
    <rPh sb="33" eb="34">
      <t>ウ</t>
    </rPh>
    <phoneticPr fontId="1"/>
  </si>
  <si>
    <t>　精霊を配置する時は　ちゃんと目的意識を持って　狙いを明確にするよう心掛けたい。</t>
    <rPh sb="1" eb="3">
      <t>セイレイ</t>
    </rPh>
    <rPh sb="4" eb="6">
      <t>ハイチ</t>
    </rPh>
    <rPh sb="8" eb="9">
      <t>トキ</t>
    </rPh>
    <rPh sb="15" eb="17">
      <t>モクテキ</t>
    </rPh>
    <rPh sb="17" eb="19">
      <t>イシキ</t>
    </rPh>
    <rPh sb="20" eb="21">
      <t>モ</t>
    </rPh>
    <rPh sb="24" eb="25">
      <t>ネラ</t>
    </rPh>
    <rPh sb="27" eb="29">
      <t>メイカク</t>
    </rPh>
    <rPh sb="34" eb="35">
      <t>ココロ</t>
    </rPh>
    <rPh sb="35" eb="36">
      <t>ガ</t>
    </rPh>
    <phoneticPr fontId="1"/>
  </si>
  <si>
    <r>
      <t>③場合によっては</t>
    </r>
    <r>
      <rPr>
        <b/>
        <sz val="11"/>
        <color rgb="FFFF0000"/>
        <rFont val="ＭＳ Ｐゴシック"/>
        <family val="3"/>
        <charset val="128"/>
        <scheme val="minor"/>
      </rPr>
      <t>敵の移動を完全に阻止</t>
    </r>
    <r>
      <rPr>
        <sz val="11"/>
        <color theme="1"/>
        <rFont val="ＭＳ Ｐゴシック"/>
        <family val="2"/>
        <charset val="128"/>
        <scheme val="minor"/>
      </rPr>
      <t>するのも当然有効だが、</t>
    </r>
    <r>
      <rPr>
        <b/>
        <sz val="11"/>
        <color rgb="FFFF0000"/>
        <rFont val="ＭＳ Ｐゴシック"/>
        <family val="3"/>
        <charset val="128"/>
        <scheme val="minor"/>
      </rPr>
      <t>スピプレ狙いとは両立せず</t>
    </r>
    <r>
      <rPr>
        <sz val="11"/>
        <color theme="1"/>
        <rFont val="ＭＳ Ｐゴシック"/>
        <family val="2"/>
        <charset val="128"/>
        <scheme val="minor"/>
      </rPr>
      <t>。</t>
    </r>
    <rPh sb="1" eb="3">
      <t>バアイ</t>
    </rPh>
    <rPh sb="8" eb="9">
      <t>テキ</t>
    </rPh>
    <rPh sb="10" eb="12">
      <t>イドウ</t>
    </rPh>
    <rPh sb="13" eb="15">
      <t>カンゼン</t>
    </rPh>
    <rPh sb="16" eb="18">
      <t>ソシ</t>
    </rPh>
    <rPh sb="22" eb="24">
      <t>トウゼン</t>
    </rPh>
    <rPh sb="24" eb="26">
      <t>ユウコウ</t>
    </rPh>
    <rPh sb="33" eb="34">
      <t>ネラ</t>
    </rPh>
    <rPh sb="37" eb="39">
      <t>リョウリツ</t>
    </rPh>
    <phoneticPr fontId="1"/>
  </si>
  <si>
    <r>
      <t>　</t>
    </r>
    <r>
      <rPr>
        <b/>
        <sz val="11"/>
        <color theme="8" tint="-0.249977111117893"/>
        <rFont val="HGP創英角ｺﾞｼｯｸUB"/>
        <family val="3"/>
        <charset val="128"/>
      </rPr>
      <t>ディスペリング・ボルト</t>
    </r>
    <r>
      <rPr>
        <sz val="11"/>
        <color theme="1"/>
        <rFont val="ＭＳ Ｐゴシック"/>
        <family val="2"/>
        <charset val="128"/>
        <scheme val="minor"/>
      </rPr>
      <t>は必要な時なら出し惜しみ無しなので、一日毎と使い時が似ている。</t>
    </r>
    <rPh sb="13" eb="15">
      <t>ヒツヨウ</t>
    </rPh>
    <rPh sb="16" eb="17">
      <t>トキ</t>
    </rPh>
    <rPh sb="19" eb="20">
      <t>ダ</t>
    </rPh>
    <rPh sb="21" eb="22">
      <t>オ</t>
    </rPh>
    <rPh sb="24" eb="25">
      <t>ナ</t>
    </rPh>
    <rPh sb="30" eb="32">
      <t>イチニチ</t>
    </rPh>
    <rPh sb="32" eb="33">
      <t>マイ</t>
    </rPh>
    <rPh sb="34" eb="35">
      <t>ツカ</t>
    </rPh>
    <rPh sb="36" eb="37">
      <t>トキ</t>
    </rPh>
    <rPh sb="38" eb="39">
      <t>ニ</t>
    </rPh>
    <phoneticPr fontId="1"/>
  </si>
  <si>
    <r>
      <t>無理矢理</t>
    </r>
    <r>
      <rPr>
        <b/>
        <sz val="11"/>
        <color rgb="FF00B050"/>
        <rFont val="ＭＳ Ｐゴシック"/>
        <family val="3"/>
        <charset val="128"/>
        <scheme val="minor"/>
      </rPr>
      <t>パターン其ノ壱</t>
    </r>
    <r>
      <rPr>
        <sz val="11"/>
        <color theme="1"/>
        <rFont val="ＭＳ Ｐゴシック"/>
        <family val="2"/>
        <charset val="128"/>
        <scheme val="minor"/>
      </rPr>
      <t>を崩してまで　ＳＴをさせるかは大いに疑問。</t>
    </r>
    <rPh sb="0" eb="4">
      <t>ムリヤリ</t>
    </rPh>
    <rPh sb="8" eb="9">
      <t>ソ</t>
    </rPh>
    <rPh sb="10" eb="11">
      <t>イチ</t>
    </rPh>
    <rPh sb="12" eb="13">
      <t>クズ</t>
    </rPh>
    <rPh sb="26" eb="27">
      <t>オオ</t>
    </rPh>
    <rPh sb="29" eb="31">
      <t>ギモン</t>
    </rPh>
    <phoneticPr fontId="1"/>
  </si>
  <si>
    <r>
      <t>　即ち、</t>
    </r>
    <r>
      <rPr>
        <b/>
        <sz val="11"/>
        <color rgb="FF00B050"/>
        <rFont val="ＭＳ Ｐゴシック"/>
        <family val="3"/>
        <charset val="128"/>
        <scheme val="minor"/>
      </rPr>
      <t>パターン其ノ壱</t>
    </r>
    <r>
      <rPr>
        <b/>
        <sz val="11"/>
        <color rgb="FFFF0000"/>
        <rFont val="ＭＳ Ｐゴシック"/>
        <family val="3"/>
        <charset val="128"/>
        <scheme val="minor"/>
      </rPr>
      <t>専用の攻撃パワーが他には全く不要</t>
    </r>
    <r>
      <rPr>
        <sz val="11"/>
        <rFont val="ＭＳ Ｐゴシック"/>
        <family val="3"/>
        <charset val="128"/>
        <scheme val="minor"/>
      </rPr>
      <t>と言っても過言ではない！</t>
    </r>
    <rPh sb="1" eb="2">
      <t>スナワ</t>
    </rPh>
    <rPh sb="11" eb="13">
      <t>センヨウ</t>
    </rPh>
    <rPh sb="14" eb="16">
      <t>コウゲキ</t>
    </rPh>
    <rPh sb="20" eb="21">
      <t>ホカ</t>
    </rPh>
    <rPh sb="23" eb="24">
      <t>マッタ</t>
    </rPh>
    <rPh sb="25" eb="27">
      <t>フヨウ</t>
    </rPh>
    <rPh sb="28" eb="29">
      <t>イ</t>
    </rPh>
    <rPh sb="32" eb="34">
      <t>カゴン</t>
    </rPh>
    <phoneticPr fontId="1"/>
  </si>
  <si>
    <r>
      <t>　標準を除く</t>
    </r>
    <r>
      <rPr>
        <b/>
        <sz val="11"/>
        <color rgb="FFFF0000"/>
        <rFont val="ＭＳ Ｐゴシック"/>
        <family val="3"/>
        <charset val="128"/>
        <scheme val="minor"/>
      </rPr>
      <t>アクションを残しつつ鷲の爪</t>
    </r>
    <r>
      <rPr>
        <sz val="11"/>
        <rFont val="ＭＳ Ｐゴシック"/>
        <family val="3"/>
        <charset val="128"/>
        <scheme val="minor"/>
      </rPr>
      <t>か　</t>
    </r>
    <r>
      <rPr>
        <b/>
        <sz val="11"/>
        <color rgb="FFFF0000"/>
        <rFont val="ＭＳ Ｐゴシック"/>
        <family val="3"/>
        <charset val="128"/>
        <scheme val="minor"/>
      </rPr>
      <t>遅延しつつ味方に丸投げ</t>
    </r>
    <r>
      <rPr>
        <sz val="11"/>
        <rFont val="ＭＳ Ｐゴシック"/>
        <family val="3"/>
        <charset val="128"/>
        <scheme val="minor"/>
      </rPr>
      <t>で　対処すべし。</t>
    </r>
    <rPh sb="1" eb="3">
      <t>ヒョウジュン</t>
    </rPh>
    <rPh sb="4" eb="5">
      <t>ノゾ</t>
    </rPh>
    <rPh sb="12" eb="13">
      <t>ノコ</t>
    </rPh>
    <rPh sb="16" eb="17">
      <t>ワシ</t>
    </rPh>
    <rPh sb="18" eb="19">
      <t>ツメ</t>
    </rPh>
    <rPh sb="21" eb="23">
      <t>チエン</t>
    </rPh>
    <rPh sb="26" eb="28">
      <t>ミカタ</t>
    </rPh>
    <rPh sb="29" eb="30">
      <t>マル</t>
    </rPh>
    <rPh sb="30" eb="31">
      <t>ナ</t>
    </rPh>
    <rPh sb="34" eb="36">
      <t>タイショ</t>
    </rPh>
    <phoneticPr fontId="1"/>
  </si>
  <si>
    <t>⇒ド本命。　仮に急所攻撃が無理でも　命中は高いので撃たせてアリなケースも。</t>
    <rPh sb="2" eb="4">
      <t>ホンメイ</t>
    </rPh>
    <rPh sb="6" eb="7">
      <t>カリ</t>
    </rPh>
    <rPh sb="8" eb="10">
      <t>キュウショ</t>
    </rPh>
    <rPh sb="10" eb="12">
      <t>コウゲキ</t>
    </rPh>
    <rPh sb="13" eb="15">
      <t>ムリ</t>
    </rPh>
    <rPh sb="18" eb="20">
      <t>メイチュウ</t>
    </rPh>
    <rPh sb="21" eb="22">
      <t>タカ</t>
    </rPh>
    <rPh sb="25" eb="26">
      <t>ウ</t>
    </rPh>
    <phoneticPr fontId="1"/>
  </si>
  <si>
    <t>⇒サブではなくメインその２。　急所攻撃は無理でも呪いアリならば、ミカでＧO！</t>
    <rPh sb="15" eb="17">
      <t>キュウショ</t>
    </rPh>
    <rPh sb="17" eb="19">
      <t>コウゲキ</t>
    </rPh>
    <rPh sb="20" eb="22">
      <t>ムリ</t>
    </rPh>
    <rPh sb="24" eb="25">
      <t>ノロ</t>
    </rPh>
    <phoneticPr fontId="1"/>
  </si>
  <si>
    <t>　　・前衛が敵を押さえてくれていないと　射撃スキーに対しては予想以上に手こずる事も。</t>
    <rPh sb="3" eb="5">
      <t>ゼンエイ</t>
    </rPh>
    <rPh sb="6" eb="7">
      <t>テキ</t>
    </rPh>
    <rPh sb="8" eb="9">
      <t>オ</t>
    </rPh>
    <rPh sb="20" eb="22">
      <t>シャゲキ</t>
    </rPh>
    <rPh sb="26" eb="27">
      <t>タイ</t>
    </rPh>
    <rPh sb="30" eb="32">
      <t>ヨソウ</t>
    </rPh>
    <rPh sb="32" eb="34">
      <t>イジョウ</t>
    </rPh>
    <rPh sb="35" eb="36">
      <t>テ</t>
    </rPh>
    <rPh sb="39" eb="40">
      <t>コト</t>
    </rPh>
    <phoneticPr fontId="1"/>
  </si>
  <si>
    <t>①この場合に限って、敵が精霊と隣接中か否かは　別に重要視する必要がない。　</t>
    <rPh sb="3" eb="5">
      <t>バアイ</t>
    </rPh>
    <rPh sb="6" eb="7">
      <t>カギ</t>
    </rPh>
    <rPh sb="10" eb="11">
      <t>テキ</t>
    </rPh>
    <rPh sb="12" eb="14">
      <t>セイレイ</t>
    </rPh>
    <rPh sb="15" eb="17">
      <t>リンセツ</t>
    </rPh>
    <rPh sb="17" eb="18">
      <t>チュウ</t>
    </rPh>
    <rPh sb="19" eb="20">
      <t>イナ</t>
    </rPh>
    <rPh sb="23" eb="24">
      <t>ベツ</t>
    </rPh>
    <rPh sb="25" eb="27">
      <t>ジュウヨウ</t>
    </rPh>
    <rPh sb="27" eb="28">
      <t>シ</t>
    </rPh>
    <rPh sb="30" eb="32">
      <t>ヒツヨウ</t>
    </rPh>
    <phoneticPr fontId="1"/>
  </si>
  <si>
    <t>×</t>
    <phoneticPr fontId="1"/>
  </si>
  <si>
    <r>
      <t>サブパワー・効果重視　　　　　　　</t>
    </r>
    <r>
      <rPr>
        <b/>
        <sz val="12"/>
        <color rgb="FFFF0000"/>
        <rFont val="HGP創英ﾌﾟﾚｾﾞﾝｽEB"/>
        <family val="1"/>
        <charset val="128"/>
      </rPr>
      <t>時にはこちらが主役？</t>
    </r>
    <rPh sb="6" eb="8">
      <t>コウカ</t>
    </rPh>
    <rPh sb="8" eb="10">
      <t>ジュウシ</t>
    </rPh>
    <rPh sb="17" eb="18">
      <t>トキ</t>
    </rPh>
    <rPh sb="24" eb="26">
      <t>シュヤク</t>
    </rPh>
    <phoneticPr fontId="1"/>
  </si>
  <si>
    <r>
      <rPr>
        <b/>
        <sz val="11"/>
        <color theme="8" tint="-0.249977111117893"/>
        <rFont val="HGP創英角ｺﾞｼｯｸUB"/>
        <family val="3"/>
        <charset val="128"/>
      </rPr>
      <t>ディスペリング・ボルト</t>
    </r>
    <r>
      <rPr>
        <sz val="11"/>
        <color theme="1"/>
        <rFont val="ＭＳ Ｐゴシック"/>
        <family val="2"/>
        <charset val="128"/>
        <scheme val="minor"/>
      </rPr>
      <t>を用いて敵にヒットさせた場合、</t>
    </r>
    <phoneticPr fontId="1"/>
  </si>
  <si>
    <t>遠隔基礎攻撃　(ロングボウ)　ディスペリング・ボルト</t>
    <phoneticPr fontId="1"/>
  </si>
  <si>
    <t>◎</t>
    <phoneticPr fontId="1"/>
  </si>
  <si>
    <t>Δ</t>
    <phoneticPr fontId="1"/>
  </si>
  <si>
    <t>○</t>
    <phoneticPr fontId="1"/>
  </si>
  <si>
    <r>
      <t>困った時の　お助けパワー　　　</t>
    </r>
    <r>
      <rPr>
        <b/>
        <sz val="12"/>
        <color rgb="FFFF0000"/>
        <rFont val="HGP創英ﾌﾟﾚｾﾞﾝｽEB"/>
        <family val="1"/>
        <charset val="128"/>
      </rPr>
      <t>鷲の爪が無理な時の保険</t>
    </r>
    <rPh sb="0" eb="1">
      <t>コマ</t>
    </rPh>
    <rPh sb="3" eb="4">
      <t>トキ</t>
    </rPh>
    <rPh sb="7" eb="8">
      <t>タス</t>
    </rPh>
    <phoneticPr fontId="1"/>
  </si>
  <si>
    <r>
      <t>困った時の　ダメ元パワー　　　</t>
    </r>
    <r>
      <rPr>
        <b/>
        <sz val="12"/>
        <color rgb="FFFF0000"/>
        <rFont val="HGP創英ﾌﾟﾚｾﾞﾝｽEB"/>
        <family val="1"/>
        <charset val="128"/>
      </rPr>
      <t>鷲の爪が無理な時の残念賞</t>
    </r>
    <rPh sb="0" eb="1">
      <t>コマ</t>
    </rPh>
    <rPh sb="3" eb="4">
      <t>トキ</t>
    </rPh>
    <rPh sb="8" eb="9">
      <t>モト</t>
    </rPh>
    <rPh sb="24" eb="26">
      <t>ザンネン</t>
    </rPh>
    <rPh sb="26" eb="27">
      <t>ショウ</t>
    </rPh>
    <phoneticPr fontId="1"/>
  </si>
  <si>
    <t>得意パターン</t>
    <rPh sb="0" eb="2">
      <t>トクイ</t>
    </rPh>
    <phoneticPr fontId="1"/>
  </si>
  <si>
    <r>
      <t>メインパワー・ダメージ重視　　　</t>
    </r>
    <r>
      <rPr>
        <b/>
        <sz val="12"/>
        <color rgb="FFFF0000"/>
        <rFont val="HGP創英ﾌﾟﾚｾﾞﾝｽEB"/>
        <family val="1"/>
        <charset val="128"/>
      </rPr>
      <t>鷲のシャーマンの主役</t>
    </r>
    <rPh sb="11" eb="13">
      <t>ジュウシ</t>
    </rPh>
    <rPh sb="16" eb="17">
      <t>ワシ</t>
    </rPh>
    <rPh sb="24" eb="26">
      <t>シュヤク</t>
    </rPh>
    <phoneticPr fontId="1"/>
  </si>
  <si>
    <t>その他　ワンポイントお助けパワー　　　</t>
    <rPh sb="2" eb="3">
      <t>タ</t>
    </rPh>
    <rPh sb="11" eb="12">
      <t>タス</t>
    </rPh>
    <phoneticPr fontId="1"/>
  </si>
  <si>
    <t>×</t>
    <phoneticPr fontId="1"/>
  </si>
  <si>
    <t>壱のみ</t>
    <rPh sb="0" eb="1">
      <t>イチ</t>
    </rPh>
    <phoneticPr fontId="1"/>
  </si>
  <si>
    <t>壱　及び　参</t>
    <rPh sb="0" eb="1">
      <t>イチ</t>
    </rPh>
    <rPh sb="2" eb="3">
      <t>オヨ</t>
    </rPh>
    <rPh sb="5" eb="6">
      <t>サン</t>
    </rPh>
    <phoneticPr fontId="1"/>
  </si>
  <si>
    <t>特になし</t>
    <rPh sb="0" eb="1">
      <t>トク</t>
    </rPh>
    <phoneticPr fontId="1"/>
  </si>
  <si>
    <t>壱</t>
    <rPh sb="0" eb="1">
      <t>イチ</t>
    </rPh>
    <phoneticPr fontId="1"/>
  </si>
  <si>
    <t>参</t>
    <rPh sb="0" eb="1">
      <t>サン</t>
    </rPh>
    <phoneticPr fontId="1"/>
  </si>
  <si>
    <t>弐　及び　誤</t>
    <rPh sb="0" eb="1">
      <t>ニ</t>
    </rPh>
    <rPh sb="2" eb="3">
      <t>オヨ</t>
    </rPh>
    <rPh sb="5" eb="6">
      <t>ゴ</t>
    </rPh>
    <phoneticPr fontId="1"/>
  </si>
  <si>
    <t>壱　及び　弐</t>
    <rPh sb="0" eb="1">
      <t>イチ</t>
    </rPh>
    <rPh sb="2" eb="3">
      <t>オヨ</t>
    </rPh>
    <rPh sb="5" eb="6">
      <t>ニ</t>
    </rPh>
    <phoneticPr fontId="1"/>
  </si>
  <si>
    <t>味方が遠隔基礎攻撃</t>
    <rPh sb="0" eb="2">
      <t>ミカタ</t>
    </rPh>
    <rPh sb="3" eb="5">
      <t>エンカク</t>
    </rPh>
    <rPh sb="5" eb="7">
      <t>キソ</t>
    </rPh>
    <rPh sb="7" eb="9">
      <t>コウゲキ</t>
    </rPh>
    <phoneticPr fontId="1"/>
  </si>
  <si>
    <t>味方が基礎攻撃　及び　戦術的優位ＧＥＴ</t>
    <rPh sb="0" eb="2">
      <t>ミカタ</t>
    </rPh>
    <rPh sb="3" eb="5">
      <t>キソ</t>
    </rPh>
    <rPh sb="5" eb="7">
      <t>コウゲキ</t>
    </rPh>
    <rPh sb="8" eb="9">
      <t>オヨ</t>
    </rPh>
    <rPh sb="11" eb="14">
      <t>センジュツテキ</t>
    </rPh>
    <rPh sb="14" eb="16">
      <t>ユウイ</t>
    </rPh>
    <phoneticPr fontId="1"/>
  </si>
  <si>
    <t>味方がＳＴ確定</t>
    <rPh sb="0" eb="2">
      <t>ミカタ</t>
    </rPh>
    <phoneticPr fontId="1"/>
  </si>
  <si>
    <t>味方がＳＴ</t>
    <phoneticPr fontId="1"/>
  </si>
  <si>
    <t>横滑り確定</t>
    <rPh sb="0" eb="2">
      <t>ヨコスベ</t>
    </rPh>
    <rPh sb="3" eb="5">
      <t>カクテイ</t>
    </rPh>
    <phoneticPr fontId="1"/>
  </si>
  <si>
    <t>味方　出目１６以上でクリティカル</t>
    <rPh sb="0" eb="2">
      <t>ミカタ</t>
    </rPh>
    <rPh sb="3" eb="5">
      <t>デメ</t>
    </rPh>
    <rPh sb="7" eb="9">
      <t>イジョウ</t>
    </rPh>
    <phoneticPr fontId="1"/>
  </si>
  <si>
    <t>精霊が移動　味方の攻撃ロールにＰＢ</t>
    <rPh sb="0" eb="2">
      <t>セイレイ</t>
    </rPh>
    <rPh sb="3" eb="5">
      <t>イドウ</t>
    </rPh>
    <rPh sb="6" eb="8">
      <t>ミカタ</t>
    </rPh>
    <rPh sb="9" eb="11">
      <t>コウゲキ</t>
    </rPh>
    <phoneticPr fontId="1"/>
  </si>
  <si>
    <t>マイナーで　区域内横滑り</t>
    <rPh sb="6" eb="8">
      <t>クイキ</t>
    </rPh>
    <rPh sb="8" eb="9">
      <t>ナイ</t>
    </rPh>
    <rPh sb="9" eb="11">
      <t>ヨコスベ</t>
    </rPh>
    <phoneticPr fontId="1"/>
  </si>
  <si>
    <t>強制移動を駆使した戦場の構築</t>
    <phoneticPr fontId="1"/>
  </si>
  <si>
    <r>
      <t>その</t>
    </r>
    <r>
      <rPr>
        <b/>
        <sz val="11"/>
        <color rgb="FFFF0000"/>
        <rFont val="ＭＳ Ｐゴシック"/>
        <family val="3"/>
        <charset val="128"/>
        <scheme val="minor"/>
      </rPr>
      <t>敵が創造した創造物あるいは区域を終了</t>
    </r>
    <r>
      <rPr>
        <sz val="11"/>
        <color theme="1"/>
        <rFont val="ＭＳ Ｐゴシック"/>
        <family val="3"/>
        <charset val="128"/>
        <scheme val="minor"/>
      </rPr>
      <t>させることができる。</t>
    </r>
    <phoneticPr fontId="1"/>
  </si>
  <si>
    <t>敵が創造した創造物あるいは区域を終了</t>
    <phoneticPr fontId="1"/>
  </si>
  <si>
    <t>味方が区域内で　　移動困難無視4マスシフト</t>
    <rPh sb="0" eb="2">
      <t>ミカタ</t>
    </rPh>
    <rPh sb="3" eb="5">
      <t>クイキ</t>
    </rPh>
    <rPh sb="5" eb="6">
      <t>ナイ</t>
    </rPh>
    <rPh sb="9" eb="11">
      <t>イドウ</t>
    </rPh>
    <rPh sb="11" eb="13">
      <t>コンナン</t>
    </rPh>
    <rPh sb="13" eb="15">
      <t>ムシ</t>
    </rPh>
    <phoneticPr fontId="1"/>
  </si>
  <si>
    <t>精霊が移動確定　　味方の攻撃で追加ダメージ</t>
    <rPh sb="0" eb="2">
      <t>セイレイ</t>
    </rPh>
    <rPh sb="3" eb="5">
      <t>イドウ</t>
    </rPh>
    <rPh sb="5" eb="7">
      <t>カクテイ</t>
    </rPh>
    <rPh sb="9" eb="11">
      <t>ミカタ</t>
    </rPh>
    <rPh sb="12" eb="14">
      <t>コウゲキ</t>
    </rPh>
    <rPh sb="15" eb="17">
      <t>ツイカ</t>
    </rPh>
    <phoneticPr fontId="1"/>
  </si>
  <si>
    <t>精霊に隣接中の味方も　ＨＰ回復　更に　一時的ＨＰ付加</t>
    <rPh sb="0" eb="2">
      <t>セイレイ</t>
    </rPh>
    <rPh sb="3" eb="5">
      <t>リンセツ</t>
    </rPh>
    <rPh sb="5" eb="6">
      <t>チュウ</t>
    </rPh>
    <rPh sb="7" eb="9">
      <t>ミカタ</t>
    </rPh>
    <rPh sb="13" eb="15">
      <t>カイフク</t>
    </rPh>
    <rPh sb="16" eb="17">
      <t>サラ</t>
    </rPh>
    <rPh sb="19" eb="22">
      <t>イチジテキ</t>
    </rPh>
    <rPh sb="24" eb="26">
      <t>フカ</t>
    </rPh>
    <phoneticPr fontId="1"/>
  </si>
  <si>
    <t>ブレッシング･オヴ･ザ･セヴン･ウィンズ</t>
    <phoneticPr fontId="1"/>
  </si>
  <si>
    <t>警告！　AP使用時に　弱体化の余地　大アリ</t>
    <rPh sb="0" eb="2">
      <t>ケイコク</t>
    </rPh>
    <rPh sb="6" eb="9">
      <t>シヨウジ</t>
    </rPh>
    <rPh sb="11" eb="14">
      <t>ジャクタイカ</t>
    </rPh>
    <rPh sb="15" eb="17">
      <t>ヨチ</t>
    </rPh>
    <rPh sb="18" eb="19">
      <t>ダイ</t>
    </rPh>
    <phoneticPr fontId="1"/>
  </si>
  <si>
    <r>
      <t>　　・</t>
    </r>
    <r>
      <rPr>
        <b/>
        <sz val="10"/>
        <color rgb="FFFF0000"/>
        <rFont val="ＭＳ Ｐゴシック"/>
        <family val="3"/>
        <charset val="128"/>
        <scheme val="minor"/>
      </rPr>
      <t>グラスター</t>
    </r>
    <r>
      <rPr>
        <sz val="10"/>
        <rFont val="ＭＳ Ｐゴシック"/>
        <family val="3"/>
        <charset val="128"/>
        <scheme val="minor"/>
      </rPr>
      <t>が</t>
    </r>
    <r>
      <rPr>
        <b/>
        <sz val="10"/>
        <color rgb="FF002060"/>
        <rFont val="HGP創英ﾌﾟﾚｾﾞﾝｽEB"/>
        <family val="1"/>
        <charset val="128"/>
      </rPr>
      <t>ただでは動かぬ奴</t>
    </r>
    <r>
      <rPr>
        <sz val="10"/>
        <color theme="1"/>
        <rFont val="ＭＳ Ｐゴシック"/>
        <family val="2"/>
        <charset val="128"/>
        <scheme val="minor"/>
      </rPr>
      <t>スタンバイ中</t>
    </r>
    <r>
      <rPr>
        <sz val="10"/>
        <color rgb="FFFF0000"/>
        <rFont val="ＭＳ Ｐゴシック"/>
        <family val="3"/>
        <charset val="128"/>
        <scheme val="minor"/>
      </rPr>
      <t>　</t>
    </r>
    <r>
      <rPr>
        <b/>
        <sz val="10"/>
        <color rgb="FFFF0000"/>
        <rFont val="ＭＳ Ｐゴシック"/>
        <family val="3"/>
        <charset val="128"/>
        <scheme val="minor"/>
      </rPr>
      <t>(即応使用可能)</t>
    </r>
    <rPh sb="13" eb="14">
      <t>ウゴ</t>
    </rPh>
    <rPh sb="16" eb="17">
      <t>ヤツ</t>
    </rPh>
    <rPh sb="22" eb="23">
      <t>チュウ</t>
    </rPh>
    <rPh sb="25" eb="27">
      <t>ソクオウ</t>
    </rPh>
    <rPh sb="27" eb="29">
      <t>シヨウ</t>
    </rPh>
    <rPh sb="29" eb="31">
      <t>カノウ</t>
    </rPh>
    <phoneticPr fontId="1"/>
  </si>
  <si>
    <r>
      <t>　　・</t>
    </r>
    <r>
      <rPr>
        <b/>
        <sz val="10"/>
        <color rgb="FF002060"/>
        <rFont val="HGP創英ﾌﾟﾚｾﾞﾝｽEB"/>
        <family val="1"/>
        <charset val="128"/>
      </rPr>
      <t>味方が拘束中</t>
    </r>
    <rPh sb="3" eb="5">
      <t>ミカタ</t>
    </rPh>
    <rPh sb="6" eb="9">
      <t>コウソクチュウ</t>
    </rPh>
    <phoneticPr fontId="1"/>
  </si>
  <si>
    <r>
      <t>　　・</t>
    </r>
    <r>
      <rPr>
        <b/>
        <sz val="10"/>
        <color rgb="FF002060"/>
        <rFont val="HGP創英ﾌﾟﾚｾﾞﾝｽEB"/>
        <family val="1"/>
        <charset val="128"/>
      </rPr>
      <t>雑魚</t>
    </r>
    <r>
      <rPr>
        <sz val="10"/>
        <color theme="1"/>
        <rFont val="ＭＳ Ｐゴシック"/>
        <family val="2"/>
        <charset val="128"/>
        <scheme val="minor"/>
      </rPr>
      <t>を巻き込める</t>
    </r>
    <rPh sb="3" eb="4">
      <t>ザツ</t>
    </rPh>
    <rPh sb="4" eb="5">
      <t>ギョ</t>
    </rPh>
    <rPh sb="6" eb="7">
      <t>マ</t>
    </rPh>
    <rPh sb="8" eb="9">
      <t>コ</t>
    </rPh>
    <phoneticPr fontId="1"/>
  </si>
  <si>
    <r>
      <t>　　・敵を</t>
    </r>
    <r>
      <rPr>
        <b/>
        <sz val="10"/>
        <color rgb="FF002060"/>
        <rFont val="HGP創英ﾌﾟﾚｾﾞﾝｽEB"/>
        <family val="1"/>
        <charset val="128"/>
      </rPr>
      <t>３体以上</t>
    </r>
    <r>
      <rPr>
        <sz val="10"/>
        <color theme="1"/>
        <rFont val="ＭＳ Ｐゴシック"/>
        <family val="2"/>
        <charset val="128"/>
        <scheme val="minor"/>
      </rPr>
      <t>　巻き込める　　　　　　　　　　　　　　　</t>
    </r>
    <rPh sb="3" eb="4">
      <t>テキ</t>
    </rPh>
    <rPh sb="6" eb="7">
      <t>タイ</t>
    </rPh>
    <rPh sb="7" eb="9">
      <t>イジョウ</t>
    </rPh>
    <rPh sb="10" eb="11">
      <t>マ</t>
    </rPh>
    <rPh sb="12" eb="13">
      <t>コ</t>
    </rPh>
    <phoneticPr fontId="1"/>
  </si>
  <si>
    <r>
      <t>　　・</t>
    </r>
    <r>
      <rPr>
        <b/>
        <sz val="10"/>
        <color rgb="FF002060"/>
        <rFont val="HGP創英ﾌﾟﾚｾﾞﾝｽEB"/>
        <family val="1"/>
        <charset val="128"/>
      </rPr>
      <t>崖っぷちの敵</t>
    </r>
    <r>
      <rPr>
        <sz val="10"/>
        <color theme="1"/>
        <rFont val="ＭＳ Ｐゴシック"/>
        <family val="2"/>
        <charset val="128"/>
        <scheme val="minor"/>
      </rPr>
      <t>を巻き込める　　　　　　　　　以上５点の内、最低２つでも満たせたなら迷わずＧＯ！</t>
    </r>
    <rPh sb="3" eb="4">
      <t>ガケ</t>
    </rPh>
    <rPh sb="8" eb="9">
      <t>テキ</t>
    </rPh>
    <rPh sb="10" eb="11">
      <t>マ</t>
    </rPh>
    <rPh sb="12" eb="13">
      <t>コ</t>
    </rPh>
    <rPh sb="31" eb="33">
      <t>サイテイ</t>
    </rPh>
    <rPh sb="37" eb="38">
      <t>ミ</t>
    </rPh>
    <rPh sb="43" eb="44">
      <t>マヨ</t>
    </rPh>
    <phoneticPr fontId="1"/>
  </si>
  <si>
    <t>[遭遇毎]◆[原始]、[精霊]</t>
    <rPh sb="1" eb="3">
      <t>ソウグウ</t>
    </rPh>
    <rPh sb="3" eb="4">
      <t>マイ</t>
    </rPh>
    <rPh sb="12" eb="14">
      <t>セイレイ</t>
    </rPh>
    <phoneticPr fontId="1"/>
  </si>
  <si>
    <t>ストーム・ガーディアン・スピリット</t>
    <phoneticPr fontId="1"/>
  </si>
  <si>
    <t>[一日毎]◆[原始]、[装具]、[雷鳴]</t>
    <rPh sb="7" eb="9">
      <t>ゲンシ</t>
    </rPh>
    <rPh sb="17" eb="19">
      <t>ライメイ</t>
    </rPh>
    <phoneticPr fontId="1"/>
  </si>
  <si>
    <t>シャーマン／攻撃／１５　（PHⅡ93）</t>
    <phoneticPr fontId="1"/>
  </si>
  <si>
    <t>(3d10+【判断力】修正値)のダメージ　</t>
    <rPh sb="7" eb="10">
      <t>ハンダンリョク</t>
    </rPh>
    <phoneticPr fontId="1"/>
  </si>
  <si>
    <t>１６レベルから　射程が２０にアップ！</t>
    <phoneticPr fontId="1"/>
  </si>
  <si>
    <t>指定した味方1人に攻撃した敵は5ダメ＋１押しやり</t>
    <rPh sb="0" eb="2">
      <t>シテイ</t>
    </rPh>
    <rPh sb="4" eb="6">
      <t>ミカタ</t>
    </rPh>
    <rPh sb="6" eb="8">
      <t>ヒトリ</t>
    </rPh>
    <rPh sb="9" eb="11">
      <t>コウゲキ</t>
    </rPh>
    <rPh sb="13" eb="14">
      <t>テキ</t>
    </rPh>
    <rPh sb="20" eb="21">
      <t>オ</t>
    </rPh>
    <phoneticPr fontId="1"/>
  </si>
  <si>
    <r>
      <t>目標から</t>
    </r>
    <r>
      <rPr>
        <b/>
        <sz val="11"/>
        <color rgb="FFFF0000"/>
        <rFont val="ＭＳ Ｐゴシック"/>
        <family val="3"/>
        <charset val="128"/>
        <scheme val="minor"/>
      </rPr>
      <t>5マス以内にいる味方1人</t>
    </r>
    <r>
      <rPr>
        <sz val="11"/>
        <rFont val="ＭＳ Ｐゴシック"/>
        <family val="3"/>
        <charset val="128"/>
        <scheme val="minor"/>
      </rPr>
      <t>を選択する。</t>
    </r>
    <rPh sb="0" eb="2">
      <t>モクヒョウ</t>
    </rPh>
    <rPh sb="7" eb="9">
      <t>イナイ</t>
    </rPh>
    <rPh sb="12" eb="14">
      <t>ミカタ</t>
    </rPh>
    <rPh sb="14" eb="16">
      <t>ヒトリ</t>
    </rPh>
    <rPh sb="17" eb="19">
      <t>センタク</t>
    </rPh>
    <phoneticPr fontId="1"/>
  </si>
  <si>
    <r>
      <t>この</t>
    </r>
    <r>
      <rPr>
        <b/>
        <sz val="11"/>
        <color rgb="FFFF0000"/>
        <rFont val="ＭＳ Ｐゴシック"/>
        <family val="3"/>
        <charset val="128"/>
        <scheme val="minor"/>
      </rPr>
      <t>遭遇の終了時まで</t>
    </r>
    <r>
      <rPr>
        <sz val="11"/>
        <color theme="1"/>
        <rFont val="ＭＳ Ｐゴシック"/>
        <family val="2"/>
        <charset val="128"/>
        <scheme val="minor"/>
      </rPr>
      <t>、その味方を攻撃したすべての敵は、</t>
    </r>
    <rPh sb="2" eb="4">
      <t>ソウグウ</t>
    </rPh>
    <rPh sb="5" eb="7">
      <t>シュウリョウ</t>
    </rPh>
    <rPh sb="7" eb="8">
      <t>ジ</t>
    </rPh>
    <rPh sb="13" eb="15">
      <t>ミカタ</t>
    </rPh>
    <rPh sb="16" eb="18">
      <t>コウゲキ</t>
    </rPh>
    <rPh sb="24" eb="25">
      <t>テキ</t>
    </rPh>
    <phoneticPr fontId="1"/>
  </si>
  <si>
    <r>
      <rPr>
        <b/>
        <sz val="11"/>
        <color rgb="FFFF0000"/>
        <rFont val="ＭＳ Ｐゴシック"/>
        <family val="3"/>
        <charset val="128"/>
        <scheme val="minor"/>
      </rPr>
      <t>5ポイントの[雷鳴]ダメージ</t>
    </r>
    <r>
      <rPr>
        <sz val="11"/>
        <rFont val="ＭＳ Ｐゴシック"/>
        <family val="3"/>
        <charset val="128"/>
        <scheme val="minor"/>
      </rPr>
      <t>を受け、</t>
    </r>
    <phoneticPr fontId="1"/>
  </si>
  <si>
    <r>
      <t>その味方から離れる方向に</t>
    </r>
    <r>
      <rPr>
        <b/>
        <sz val="11"/>
        <color rgb="FFFF0000"/>
        <rFont val="ＭＳ Ｐゴシック"/>
        <family val="3"/>
        <charset val="128"/>
        <scheme val="minor"/>
      </rPr>
      <t>１マス押しやられる</t>
    </r>
    <r>
      <rPr>
        <sz val="11"/>
        <color theme="1"/>
        <rFont val="ＭＳ Ｐゴシック"/>
        <family val="3"/>
        <charset val="128"/>
        <scheme val="minor"/>
      </rPr>
      <t>。</t>
    </r>
    <rPh sb="2" eb="4">
      <t>ミカタ</t>
    </rPh>
    <rPh sb="6" eb="7">
      <t>ハナ</t>
    </rPh>
    <rPh sb="9" eb="11">
      <t>ホウコウ</t>
    </rPh>
    <rPh sb="15" eb="16">
      <t>オ</t>
    </rPh>
    <phoneticPr fontId="1"/>
  </si>
  <si>
    <t>ヒット</t>
  </si>
  <si>
    <t>2ｄ8+【判断力】修正値)ダメージ</t>
    <rPh sb="5" eb="8">
      <t>ハンダンリョク</t>
    </rPh>
    <phoneticPr fontId="1"/>
  </si>
  <si>
    <r>
      <t>さらに使用者は</t>
    </r>
    <r>
      <rPr>
        <b/>
        <sz val="11"/>
        <color rgb="FFFF0000"/>
        <rFont val="ＭＳ Ｐゴシック"/>
        <family val="3"/>
        <charset val="128"/>
        <scheme val="minor"/>
      </rPr>
      <t>目標を２マス横滑り</t>
    </r>
    <r>
      <rPr>
        <sz val="11"/>
        <color theme="1"/>
        <rFont val="ＭＳ Ｐゴシック"/>
        <family val="2"/>
        <charset val="128"/>
        <scheme val="minor"/>
      </rPr>
      <t>させる。</t>
    </r>
    <rPh sb="3" eb="6">
      <t>シヨウシャ</t>
    </rPh>
    <rPh sb="7" eb="9">
      <t>モクヒョウ</t>
    </rPh>
    <rPh sb="13" eb="15">
      <t>ヨコスベ</t>
    </rPh>
    <phoneticPr fontId="1"/>
  </si>
  <si>
    <r>
      <rPr>
        <b/>
        <sz val="11"/>
        <color rgb="FF7030A0"/>
        <rFont val="HGP創英角ﾎﾟｯﾌﾟ体"/>
        <family val="3"/>
        <charset val="128"/>
      </rPr>
      <t>使用者は</t>
    </r>
    <r>
      <rPr>
        <sz val="11"/>
        <color theme="1"/>
        <rFont val="ＭＳ Ｐゴシック"/>
        <family val="2"/>
        <charset val="128"/>
        <scheme val="minor"/>
      </rPr>
      <t>自分の</t>
    </r>
    <r>
      <rPr>
        <b/>
        <sz val="11"/>
        <color rgb="FFFF0000"/>
        <rFont val="HGP創英ﾌﾟﾚｾﾞﾝｽEB"/>
        <family val="1"/>
        <charset val="128"/>
      </rPr>
      <t>精霊の相棒に隣接している</t>
    </r>
    <r>
      <rPr>
        <b/>
        <sz val="11"/>
        <color rgb="FF00B0F0"/>
        <rFont val="HGP創英ﾌﾟﾚｾﾞﾝｽEB"/>
        <family val="1"/>
        <charset val="128"/>
      </rPr>
      <t>味方１体</t>
    </r>
    <r>
      <rPr>
        <b/>
        <sz val="11"/>
        <color rgb="FFFF0000"/>
        <rFont val="HGP創英ﾌﾟﾚｾﾞﾝｽEB"/>
        <family val="1"/>
        <charset val="128"/>
      </rPr>
      <t>を５マス瞬間移動</t>
    </r>
    <r>
      <rPr>
        <sz val="11"/>
        <color theme="1"/>
        <rFont val="ＭＳ Ｐゴシック"/>
        <family val="2"/>
        <charset val="128"/>
        <scheme val="minor"/>
      </rPr>
      <t>させる。</t>
    </r>
    <rPh sb="0" eb="3">
      <t>シヨウシャ</t>
    </rPh>
    <rPh sb="4" eb="6">
      <t>ジブン</t>
    </rPh>
    <rPh sb="7" eb="9">
      <t>セイレイ</t>
    </rPh>
    <rPh sb="10" eb="12">
      <t>アイボウ</t>
    </rPh>
    <rPh sb="13" eb="15">
      <t>リンセツ</t>
    </rPh>
    <rPh sb="19" eb="21">
      <t>ミカタ</t>
    </rPh>
    <rPh sb="22" eb="23">
      <t>タイ</t>
    </rPh>
    <rPh sb="27" eb="29">
      <t>シュンカン</t>
    </rPh>
    <rPh sb="29" eb="31">
      <t>イドウ</t>
    </rPh>
    <phoneticPr fontId="1"/>
  </si>
  <si>
    <t>ダメージ</t>
    <phoneticPr fontId="1"/>
  </si>
  <si>
    <t>クリティカル</t>
    <phoneticPr fontId="1"/>
  </si>
  <si>
    <r>
      <t>この</t>
    </r>
    <r>
      <rPr>
        <b/>
        <sz val="12"/>
        <color rgb="FF0070C0"/>
        <rFont val="HGP創英角ﾎﾟｯﾌﾟ体"/>
        <family val="3"/>
        <charset val="128"/>
      </rPr>
      <t>瞬間移動</t>
    </r>
    <r>
      <rPr>
        <b/>
        <sz val="12"/>
        <color rgb="FFFF0000"/>
        <rFont val="HGP創英角ﾎﾟｯﾌﾟ体"/>
        <family val="3"/>
        <charset val="128"/>
      </rPr>
      <t>は</t>
    </r>
    <r>
      <rPr>
        <b/>
        <sz val="12"/>
        <color rgb="FF00B050"/>
        <rFont val="HGP創英角ﾎﾟｯﾌﾟ体"/>
        <family val="3"/>
        <charset val="128"/>
      </rPr>
      <t>精霊に隣接しているクリ―チャ―</t>
    </r>
    <r>
      <rPr>
        <b/>
        <sz val="12"/>
        <color rgb="FFFF0000"/>
        <rFont val="HGP創英角ﾎﾟｯﾌﾟ体"/>
        <family val="3"/>
        <charset val="128"/>
      </rPr>
      <t>ではなく、</t>
    </r>
    <rPh sb="2" eb="4">
      <t>シュンカン</t>
    </rPh>
    <rPh sb="4" eb="6">
      <t>イドウ</t>
    </rPh>
    <rPh sb="7" eb="9">
      <t>セイレイ</t>
    </rPh>
    <rPh sb="10" eb="12">
      <t>リンセツ</t>
    </rPh>
    <phoneticPr fontId="1"/>
  </si>
  <si>
    <r>
      <t>　　　　　　　　　　　　　　あくまで</t>
    </r>
    <r>
      <rPr>
        <b/>
        <sz val="14"/>
        <color rgb="FF7030A0"/>
        <rFont val="HGP創英角ﾎﾟｯﾌﾟ体"/>
        <family val="3"/>
        <charset val="128"/>
      </rPr>
      <t>使用者</t>
    </r>
    <r>
      <rPr>
        <b/>
        <sz val="14"/>
        <color rgb="FFFF0000"/>
        <rFont val="HGP創英角ﾎﾟｯﾌﾟ体"/>
        <family val="3"/>
        <charset val="128"/>
      </rPr>
      <t>に適用される効果！　</t>
    </r>
    <r>
      <rPr>
        <b/>
        <sz val="12"/>
        <color rgb="FFFF0000"/>
        <rFont val="HGP創英角ﾎﾟｯﾌﾟ体"/>
        <family val="3"/>
        <charset val="128"/>
      </rPr>
      <t>(ＡＰで弱体化せず)</t>
    </r>
    <rPh sb="18" eb="21">
      <t>シヨウシャ</t>
    </rPh>
    <rPh sb="22" eb="24">
      <t>テキヨウ</t>
    </rPh>
    <rPh sb="27" eb="29">
      <t>コウカ</t>
    </rPh>
    <rPh sb="35" eb="38">
      <t>ジャクタイカ</t>
    </rPh>
    <phoneticPr fontId="1"/>
  </si>
  <si>
    <t>①せっかくの遠隔攻撃だが・・・</t>
    <rPh sb="6" eb="8">
      <t>エンカク</t>
    </rPh>
    <rPh sb="8" eb="10">
      <t>コウゲキ</t>
    </rPh>
    <phoneticPr fontId="1"/>
  </si>
  <si>
    <t>　将来的に射程が伸びるとはいえ、自前の長距離射程は既に基礎攻撃で事足りているとも言える。</t>
    <rPh sb="1" eb="4">
      <t>ショウライテキ</t>
    </rPh>
    <rPh sb="5" eb="7">
      <t>シャテイ</t>
    </rPh>
    <rPh sb="8" eb="9">
      <t>ノ</t>
    </rPh>
    <rPh sb="16" eb="18">
      <t>ジマエ</t>
    </rPh>
    <rPh sb="19" eb="22">
      <t>チョウキョリ</t>
    </rPh>
    <rPh sb="22" eb="24">
      <t>シャテイ</t>
    </rPh>
    <rPh sb="25" eb="26">
      <t>スデ</t>
    </rPh>
    <rPh sb="27" eb="29">
      <t>キソ</t>
    </rPh>
    <rPh sb="29" eb="31">
      <t>コウゲキ</t>
    </rPh>
    <rPh sb="32" eb="34">
      <t>コトタ</t>
    </rPh>
    <rPh sb="40" eb="41">
      <t>イ</t>
    </rPh>
    <phoneticPr fontId="1"/>
  </si>
  <si>
    <t>　となると結局、遠隔攻撃云々よりも　効果の部分でしか評価のしようがないという事に・・・。</t>
    <rPh sb="10" eb="12">
      <t>コウゲキ</t>
    </rPh>
    <rPh sb="38" eb="39">
      <t>コト</t>
    </rPh>
    <phoneticPr fontId="1"/>
  </si>
  <si>
    <t>②強制移動パワーは既に充実してるし・・・</t>
    <rPh sb="1" eb="3">
      <t>キョウセイ</t>
    </rPh>
    <rPh sb="3" eb="5">
      <t>イドウ</t>
    </rPh>
    <rPh sb="9" eb="10">
      <t>スデ</t>
    </rPh>
    <rPh sb="11" eb="13">
      <t>ジュウジツ</t>
    </rPh>
    <phoneticPr fontId="1"/>
  </si>
  <si>
    <t>　イリューシアだけでなくパーティ全体でも、　既にかなり充実している部類と思われる。</t>
    <rPh sb="16" eb="18">
      <t>ゼンタイ</t>
    </rPh>
    <rPh sb="22" eb="23">
      <t>スデ</t>
    </rPh>
    <rPh sb="27" eb="29">
      <t>ジュウジツ</t>
    </rPh>
    <rPh sb="33" eb="35">
      <t>ブルイ</t>
    </rPh>
    <rPh sb="36" eb="37">
      <t>オモ</t>
    </rPh>
    <phoneticPr fontId="1"/>
  </si>
  <si>
    <t>　一日毎どころか遭遇毎にまで確定横滑りがある現状、ヒットしないと無理なパワーはもうこれ以上・・・。</t>
    <rPh sb="1" eb="3">
      <t>イチニチ</t>
    </rPh>
    <rPh sb="3" eb="4">
      <t>マイ</t>
    </rPh>
    <rPh sb="8" eb="10">
      <t>ソウグウ</t>
    </rPh>
    <rPh sb="10" eb="11">
      <t>マイ</t>
    </rPh>
    <rPh sb="14" eb="16">
      <t>カクテイ</t>
    </rPh>
    <rPh sb="16" eb="18">
      <t>ヨコスベ</t>
    </rPh>
    <rPh sb="22" eb="24">
      <t>ゲンジョウ</t>
    </rPh>
    <rPh sb="32" eb="34">
      <t>ムリ</t>
    </rPh>
    <rPh sb="43" eb="45">
      <t>イジョウ</t>
    </rPh>
    <phoneticPr fontId="1"/>
  </si>
  <si>
    <t>③確かに５マステレポートは凄いが・・・</t>
    <rPh sb="1" eb="2">
      <t>タシ</t>
    </rPh>
    <rPh sb="13" eb="14">
      <t>スゴ</t>
    </rPh>
    <phoneticPr fontId="1"/>
  </si>
  <si>
    <t>　これまた確定瞬間移動だったら最強タクシーとして名を馳せる余地があったものの、</t>
    <rPh sb="5" eb="7">
      <t>カクテイ</t>
    </rPh>
    <rPh sb="7" eb="9">
      <t>シュンカン</t>
    </rPh>
    <rPh sb="9" eb="11">
      <t>イドウ</t>
    </rPh>
    <rPh sb="15" eb="17">
      <t>サイキョウ</t>
    </rPh>
    <rPh sb="24" eb="25">
      <t>ナ</t>
    </rPh>
    <rPh sb="26" eb="27">
      <t>ハ</t>
    </rPh>
    <rPh sb="29" eb="31">
      <t>ヨチ</t>
    </rPh>
    <phoneticPr fontId="1"/>
  </si>
  <si>
    <t>　ヒットしないと無理なので　やはり信頼性に欠けてしまう。　あと、条件がこれまた・・・。</t>
    <rPh sb="8" eb="10">
      <t>ムリ</t>
    </rPh>
    <rPh sb="17" eb="20">
      <t>シンライセイ</t>
    </rPh>
    <rPh sb="21" eb="22">
      <t>カ</t>
    </rPh>
    <rPh sb="32" eb="34">
      <t>ジョウケン</t>
    </rPh>
    <phoneticPr fontId="1"/>
  </si>
  <si>
    <t>以上の事から、やはりイマイチ感が漂うよね・・・</t>
    <rPh sb="0" eb="2">
      <t>イジョウ</t>
    </rPh>
    <rPh sb="3" eb="4">
      <t>コト</t>
    </rPh>
    <rPh sb="14" eb="15">
      <t>カン</t>
    </rPh>
    <rPh sb="16" eb="17">
      <t>タダヨ</t>
    </rPh>
    <phoneticPr fontId="1"/>
  </si>
  <si>
    <r>
      <t>　</t>
    </r>
    <r>
      <rPr>
        <b/>
        <sz val="11"/>
        <color theme="1"/>
        <rFont val="ＭＳ Ｐゴシック"/>
        <family val="3"/>
        <charset val="128"/>
        <scheme val="minor"/>
      </rPr>
      <t>鷲の爪</t>
    </r>
    <r>
      <rPr>
        <sz val="11"/>
        <color theme="1"/>
        <rFont val="ＭＳ Ｐゴシック"/>
        <family val="3"/>
        <charset val="128"/>
        <scheme val="minor"/>
      </rPr>
      <t>を諦めてまで是非使いたくなる状況が、皆無とは言わないが　ほとんどない。</t>
    </r>
    <rPh sb="1" eb="2">
      <t>ワシ</t>
    </rPh>
    <rPh sb="3" eb="4">
      <t>ツメ</t>
    </rPh>
    <rPh sb="5" eb="6">
      <t>アキラ</t>
    </rPh>
    <rPh sb="10" eb="12">
      <t>ゼヒ</t>
    </rPh>
    <rPh sb="12" eb="13">
      <t>ツカ</t>
    </rPh>
    <rPh sb="18" eb="20">
      <t>ジョウキョウ</t>
    </rPh>
    <rPh sb="22" eb="24">
      <t>カイム</t>
    </rPh>
    <rPh sb="26" eb="27">
      <t>イ</t>
    </rPh>
    <phoneticPr fontId="1"/>
  </si>
  <si>
    <t>　そんな時でも、自分の汎用パワーや一日毎、あるいは味方に丸投げで　結構どないにもなっちゃう？</t>
    <rPh sb="4" eb="5">
      <t>トキ</t>
    </rPh>
    <rPh sb="8" eb="10">
      <t>ジブン</t>
    </rPh>
    <rPh sb="11" eb="13">
      <t>ハンヨウ</t>
    </rPh>
    <rPh sb="17" eb="19">
      <t>イチニチ</t>
    </rPh>
    <rPh sb="19" eb="20">
      <t>マイ</t>
    </rPh>
    <rPh sb="25" eb="27">
      <t>ミカタ</t>
    </rPh>
    <rPh sb="28" eb="29">
      <t>マル</t>
    </rPh>
    <rPh sb="29" eb="30">
      <t>ナ</t>
    </rPh>
    <rPh sb="33" eb="35">
      <t>ケッコウ</t>
    </rPh>
    <phoneticPr fontId="1"/>
  </si>
  <si>
    <t>　瞬間移動がメインならば　このパターンが多そうだが、パターン其ノ壱を崩してまでする必要が・・・？</t>
    <rPh sb="1" eb="3">
      <t>シュンカン</t>
    </rPh>
    <rPh sb="3" eb="5">
      <t>イドウ</t>
    </rPh>
    <rPh sb="20" eb="21">
      <t>オオ</t>
    </rPh>
    <rPh sb="30" eb="31">
      <t>ソ</t>
    </rPh>
    <rPh sb="32" eb="33">
      <t>イチ</t>
    </rPh>
    <rPh sb="34" eb="35">
      <t>クズ</t>
    </rPh>
    <rPh sb="41" eb="43">
      <t>ヒツヨウ</t>
    </rPh>
    <phoneticPr fontId="1"/>
  </si>
  <si>
    <t>　実はＡＰを使って２体目の精霊を瞬間移動させたい味方の横に出せば、</t>
    <rPh sb="1" eb="2">
      <t>ジツ</t>
    </rPh>
    <rPh sb="6" eb="7">
      <t>ツカ</t>
    </rPh>
    <rPh sb="10" eb="11">
      <t>タイ</t>
    </rPh>
    <rPh sb="11" eb="12">
      <t>メ</t>
    </rPh>
    <rPh sb="13" eb="15">
      <t>セイレイ</t>
    </rPh>
    <rPh sb="16" eb="18">
      <t>シュンカン</t>
    </rPh>
    <rPh sb="18" eb="20">
      <t>イドウ</t>
    </rPh>
    <rPh sb="24" eb="26">
      <t>ミカタ</t>
    </rPh>
    <rPh sb="27" eb="28">
      <t>ヨコ</t>
    </rPh>
    <rPh sb="29" eb="30">
      <t>ダ</t>
    </rPh>
    <phoneticPr fontId="1"/>
  </si>
  <si>
    <t>　パターン其ノ壱を崩さずに　スムーズに事を運ぶ事が一応可能。　あくまで一応ね・・・。</t>
    <rPh sb="19" eb="20">
      <t>コト</t>
    </rPh>
    <rPh sb="21" eb="22">
      <t>ハコ</t>
    </rPh>
    <rPh sb="23" eb="24">
      <t>コト</t>
    </rPh>
    <rPh sb="25" eb="27">
      <t>イチオウ</t>
    </rPh>
    <rPh sb="27" eb="29">
      <t>カノウ</t>
    </rPh>
    <rPh sb="35" eb="37">
      <t>イチオウ</t>
    </rPh>
    <phoneticPr fontId="1"/>
  </si>
  <si>
    <t>ハウリング･ガスト</t>
    <phoneticPr fontId="1"/>
  </si>
  <si>
    <t>シャーマン／攻撃／１３　（PHⅡ92）</t>
    <phoneticPr fontId="1"/>
  </si>
  <si>
    <t>敵横滑り　　味方瞬間移動</t>
    <rPh sb="0" eb="1">
      <t>テキ</t>
    </rPh>
    <rPh sb="1" eb="3">
      <t>ヨコスベ</t>
    </rPh>
    <rPh sb="6" eb="8">
      <t>ミカタ</t>
    </rPh>
    <rPh sb="8" eb="10">
      <t>シュンカン</t>
    </rPh>
    <rPh sb="10" eb="12">
      <t>イドウ</t>
    </rPh>
    <phoneticPr fontId="1"/>
  </si>
  <si>
    <t>Δ</t>
    <phoneticPr fontId="1"/>
  </si>
  <si>
    <t>②職殺（しょくころ）の中村モンドごっこ</t>
    <rPh sb="1" eb="2">
      <t>ショク</t>
    </rPh>
    <rPh sb="2" eb="3">
      <t>サツ</t>
    </rPh>
    <rPh sb="11" eb="13">
      <t>ナカムラ</t>
    </rPh>
    <phoneticPr fontId="1"/>
  </si>
  <si>
    <r>
      <t>③所詮、遭遇毎。　メインパワーが</t>
    </r>
    <r>
      <rPr>
        <b/>
        <sz val="11"/>
        <color rgb="FFFF0000"/>
        <rFont val="HGPｺﾞｼｯｸM"/>
        <family val="3"/>
        <charset val="128"/>
      </rPr>
      <t>鷲の爪</t>
    </r>
    <r>
      <rPr>
        <sz val="11"/>
        <color theme="1"/>
        <rFont val="ＭＳ Ｐゴシック"/>
        <family val="2"/>
        <charset val="128"/>
        <scheme val="minor"/>
      </rPr>
      <t>である以上、</t>
    </r>
    <r>
      <rPr>
        <b/>
        <sz val="11"/>
        <color rgb="FFFF0000"/>
        <rFont val="ＭＳ Ｐゴシック"/>
        <family val="3"/>
        <charset val="128"/>
        <scheme val="minor"/>
      </rPr>
      <t>外れたと思った時には気軽にＧＯ！</t>
    </r>
    <rPh sb="1" eb="3">
      <t>ショセン</t>
    </rPh>
    <rPh sb="4" eb="6">
      <t>ソウグウ</t>
    </rPh>
    <rPh sb="6" eb="7">
      <t>マイ</t>
    </rPh>
    <rPh sb="16" eb="17">
      <t>ワシ</t>
    </rPh>
    <rPh sb="18" eb="19">
      <t>ツメ</t>
    </rPh>
    <rPh sb="22" eb="24">
      <t>イジョウ</t>
    </rPh>
    <rPh sb="25" eb="26">
      <t>ハズ</t>
    </rPh>
    <rPh sb="29" eb="30">
      <t>オモ</t>
    </rPh>
    <rPh sb="32" eb="33">
      <t>トキ</t>
    </rPh>
    <rPh sb="35" eb="37">
      <t>キガル</t>
    </rPh>
    <phoneticPr fontId="1"/>
  </si>
  <si>
    <r>
      <t>必要</t>
    </r>
    <r>
      <rPr>
        <b/>
        <sz val="12"/>
        <color rgb="FFFF0000"/>
        <rFont val="HGP創英角ｺﾞｼｯｸUB"/>
        <family val="3"/>
        <charset val="128"/>
      </rPr>
      <t>と</t>
    </r>
    <r>
      <rPr>
        <b/>
        <sz val="14"/>
        <color rgb="FFFF0000"/>
        <rFont val="HGP創英角ｺﾞｼｯｸUB"/>
        <family val="3"/>
        <charset val="128"/>
      </rPr>
      <t>思った時</t>
    </r>
    <r>
      <rPr>
        <b/>
        <sz val="12"/>
        <color rgb="FFFF0000"/>
        <rFont val="HGP創英角ｺﾞｼｯｸUB"/>
        <family val="3"/>
        <charset val="128"/>
      </rPr>
      <t>が</t>
    </r>
    <r>
      <rPr>
        <b/>
        <sz val="14"/>
        <color rgb="FFFF0000"/>
        <rFont val="HGP創英角ｺﾞｼｯｸUB"/>
        <family val="3"/>
        <charset val="128"/>
      </rPr>
      <t>撃ち時！　　出し惜しみする必要</t>
    </r>
    <r>
      <rPr>
        <b/>
        <sz val="12"/>
        <color rgb="FFFF0000"/>
        <rFont val="HGP創英角ｺﾞｼｯｸUB"/>
        <family val="3"/>
        <charset val="128"/>
      </rPr>
      <t>は</t>
    </r>
    <r>
      <rPr>
        <b/>
        <sz val="14"/>
        <color rgb="FFFF0000"/>
        <rFont val="HGP創英角ｺﾞｼｯｸUB"/>
        <family val="3"/>
        <charset val="128"/>
      </rPr>
      <t>皆無</t>
    </r>
    <rPh sb="0" eb="2">
      <t>ヒツヨウ</t>
    </rPh>
    <rPh sb="3" eb="4">
      <t>オモ</t>
    </rPh>
    <rPh sb="6" eb="7">
      <t>トキ</t>
    </rPh>
    <rPh sb="8" eb="9">
      <t>ウ</t>
    </rPh>
    <rPh sb="10" eb="11">
      <t>トキ</t>
    </rPh>
    <rPh sb="14" eb="15">
      <t>ダ</t>
    </rPh>
    <rPh sb="16" eb="17">
      <t>オ</t>
    </rPh>
    <rPh sb="21" eb="23">
      <t>ヒツヨウ</t>
    </rPh>
    <rPh sb="24" eb="26">
      <t>カイム</t>
    </rPh>
    <phoneticPr fontId="1"/>
  </si>
  <si>
    <r>
      <t>グラスターに使用で確定！　　</t>
    </r>
    <r>
      <rPr>
        <b/>
        <sz val="12"/>
        <color rgb="FF002060"/>
        <rFont val="ＭＳ Ｐゴシック"/>
        <family val="3"/>
        <charset val="128"/>
        <scheme val="minor"/>
      </rPr>
      <t>敵の５マス以内にグラスターって普通いるよね</t>
    </r>
    <rPh sb="6" eb="8">
      <t>シヨウ</t>
    </rPh>
    <rPh sb="9" eb="11">
      <t>カクテイ</t>
    </rPh>
    <rPh sb="14" eb="15">
      <t>テキ</t>
    </rPh>
    <rPh sb="19" eb="21">
      <t>イナイ</t>
    </rPh>
    <rPh sb="29" eb="31">
      <t>フツウ</t>
    </rPh>
    <phoneticPr fontId="1"/>
  </si>
  <si>
    <t>　このパワーの使用タイミングだけは例外中の例外！</t>
    <rPh sb="7" eb="9">
      <t>シヨウ</t>
    </rPh>
    <rPh sb="17" eb="20">
      <t>レイガイチュウ</t>
    </rPh>
    <rPh sb="21" eb="23">
      <t>レイガイ</t>
    </rPh>
    <phoneticPr fontId="1"/>
  </si>
  <si>
    <t>　イリューシア（及び精霊）の事情を全く考慮せず、１００％味方の事情だけで使用。</t>
    <rPh sb="8" eb="9">
      <t>オヨ</t>
    </rPh>
    <rPh sb="10" eb="12">
      <t>セイレイ</t>
    </rPh>
    <rPh sb="14" eb="16">
      <t>ジジョウ</t>
    </rPh>
    <rPh sb="17" eb="18">
      <t>マッタ</t>
    </rPh>
    <rPh sb="19" eb="21">
      <t>コウリョ</t>
    </rPh>
    <rPh sb="28" eb="30">
      <t>ミカタ</t>
    </rPh>
    <rPh sb="31" eb="33">
      <t>ジジョウ</t>
    </rPh>
    <rPh sb="36" eb="38">
      <t>シヨウ</t>
    </rPh>
    <phoneticPr fontId="1"/>
  </si>
  <si>
    <r>
      <t>　</t>
    </r>
    <r>
      <rPr>
        <b/>
        <sz val="11"/>
        <color rgb="FFFF0000"/>
        <rFont val="ＭＳ Ｐゴシック"/>
        <family val="3"/>
        <charset val="128"/>
        <scheme val="minor"/>
      </rPr>
      <t>グラスターが複数の敵をマーク</t>
    </r>
    <r>
      <rPr>
        <sz val="11"/>
        <rFont val="ＭＳ Ｐゴシック"/>
        <family val="3"/>
        <charset val="128"/>
        <scheme val="minor"/>
      </rPr>
      <t>するならば、大概の場合　有効。</t>
    </r>
    <rPh sb="7" eb="9">
      <t>フクスウ</t>
    </rPh>
    <rPh sb="10" eb="11">
      <t>テキ</t>
    </rPh>
    <rPh sb="21" eb="23">
      <t>タイガイ</t>
    </rPh>
    <rPh sb="24" eb="26">
      <t>バアイ</t>
    </rPh>
    <rPh sb="27" eb="29">
      <t>ユウコウ</t>
    </rPh>
    <phoneticPr fontId="1"/>
  </si>
  <si>
    <r>
      <t>　ヒットの有無を問わず、</t>
    </r>
    <r>
      <rPr>
        <b/>
        <sz val="11"/>
        <color rgb="FFFF0000"/>
        <rFont val="ＭＳ Ｐゴシック"/>
        <family val="3"/>
        <charset val="128"/>
        <scheme val="minor"/>
      </rPr>
      <t>効果が１００％発動</t>
    </r>
    <r>
      <rPr>
        <sz val="11"/>
        <rFont val="ＭＳ Ｐゴシック"/>
        <family val="3"/>
        <charset val="128"/>
        <scheme val="minor"/>
      </rPr>
      <t>するので　かなり安心。</t>
    </r>
    <rPh sb="5" eb="7">
      <t>ウム</t>
    </rPh>
    <rPh sb="8" eb="9">
      <t>ト</t>
    </rPh>
    <rPh sb="12" eb="14">
      <t>コウカ</t>
    </rPh>
    <rPh sb="19" eb="21">
      <t>ハツドウ</t>
    </rPh>
    <rPh sb="29" eb="31">
      <t>アンシン</t>
    </rPh>
    <phoneticPr fontId="1"/>
  </si>
  <si>
    <r>
      <t>　自ターン開始時には敵と隣接したくないグラスターにとって、</t>
    </r>
    <r>
      <rPr>
        <b/>
        <sz val="11"/>
        <color rgb="FFFF0000"/>
        <rFont val="ＭＳ Ｐゴシック"/>
        <family val="3"/>
        <charset val="128"/>
        <scheme val="minor"/>
      </rPr>
      <t>押しやり効果は心強い！</t>
    </r>
    <rPh sb="1" eb="2">
      <t>ジ</t>
    </rPh>
    <rPh sb="5" eb="7">
      <t>カイシ</t>
    </rPh>
    <rPh sb="7" eb="8">
      <t>ジ</t>
    </rPh>
    <rPh sb="10" eb="11">
      <t>テキ</t>
    </rPh>
    <rPh sb="12" eb="14">
      <t>リンセツ</t>
    </rPh>
    <rPh sb="36" eb="38">
      <t>ココロヅヨ</t>
    </rPh>
    <phoneticPr fontId="1"/>
  </si>
  <si>
    <t>　グラスターのフットワークが　かなり軽くなる事が期待できるので、敵の数が多い時は気軽にＧＯ？</t>
    <rPh sb="18" eb="19">
      <t>カル</t>
    </rPh>
    <rPh sb="22" eb="23">
      <t>コト</t>
    </rPh>
    <rPh sb="24" eb="26">
      <t>キタイ</t>
    </rPh>
    <rPh sb="32" eb="33">
      <t>テキ</t>
    </rPh>
    <rPh sb="34" eb="35">
      <t>カズ</t>
    </rPh>
    <rPh sb="36" eb="37">
      <t>オオ</t>
    </rPh>
    <rPh sb="38" eb="39">
      <t>トキ</t>
    </rPh>
    <rPh sb="40" eb="42">
      <t>キガル</t>
    </rPh>
    <phoneticPr fontId="1"/>
  </si>
  <si>
    <t>　コレの効果が発動中だからと言って、積極的にグラスターをマーク先の前にさらす必要は特に無い。</t>
    <rPh sb="4" eb="6">
      <t>コウカ</t>
    </rPh>
    <rPh sb="7" eb="9">
      <t>ハツドウ</t>
    </rPh>
    <rPh sb="9" eb="10">
      <t>チュウ</t>
    </rPh>
    <rPh sb="14" eb="15">
      <t>イ</t>
    </rPh>
    <rPh sb="31" eb="32">
      <t>サキ</t>
    </rPh>
    <rPh sb="33" eb="34">
      <t>マエ</t>
    </rPh>
    <rPh sb="38" eb="40">
      <t>ヒツヨウ</t>
    </rPh>
    <rPh sb="41" eb="42">
      <t>トク</t>
    </rPh>
    <rPh sb="43" eb="44">
      <t>ナ</t>
    </rPh>
    <phoneticPr fontId="1"/>
  </si>
  <si>
    <t>　マーク先に味方が攻撃された方が効果が大きいに決まっているので、</t>
    <rPh sb="4" eb="5">
      <t>サキ</t>
    </rPh>
    <rPh sb="6" eb="8">
      <t>ミカタ</t>
    </rPh>
    <rPh sb="9" eb="11">
      <t>コウゲキ</t>
    </rPh>
    <rPh sb="14" eb="15">
      <t>ホウ</t>
    </rPh>
    <rPh sb="16" eb="18">
      <t>コウカ</t>
    </rPh>
    <rPh sb="19" eb="20">
      <t>オオ</t>
    </rPh>
    <rPh sb="23" eb="24">
      <t>キ</t>
    </rPh>
    <phoneticPr fontId="1"/>
  </si>
  <si>
    <t>　あくまで、グラスターが敵にまとわりつかれた時の保険程度に考えて良い。</t>
    <rPh sb="12" eb="13">
      <t>テキ</t>
    </rPh>
    <rPh sb="22" eb="23">
      <t>トキ</t>
    </rPh>
    <rPh sb="24" eb="26">
      <t>ホケン</t>
    </rPh>
    <rPh sb="26" eb="28">
      <t>テイド</t>
    </rPh>
    <rPh sb="29" eb="30">
      <t>カンガ</t>
    </rPh>
    <rPh sb="32" eb="33">
      <t>ヨ</t>
    </rPh>
    <phoneticPr fontId="1"/>
  </si>
  <si>
    <t>　使用目的としては、爆発力よりもグラスターの立ち回り強化を重視したいが、</t>
    <rPh sb="1" eb="3">
      <t>シヨウ</t>
    </rPh>
    <rPh sb="3" eb="5">
      <t>モクテキ</t>
    </rPh>
    <rPh sb="10" eb="13">
      <t>バクハツリョク</t>
    </rPh>
    <rPh sb="22" eb="23">
      <t>タ</t>
    </rPh>
    <rPh sb="24" eb="25">
      <t>マワ</t>
    </rPh>
    <rPh sb="26" eb="28">
      <t>キョウカ</t>
    </rPh>
    <rPh sb="29" eb="31">
      <t>ジュウシ</t>
    </rPh>
    <phoneticPr fontId="1"/>
  </si>
  <si>
    <t>　当然、火力の面でも　なかなか侮りがたい・・・。</t>
    <rPh sb="1" eb="3">
      <t>トウゼン</t>
    </rPh>
    <rPh sb="4" eb="6">
      <t>カリョク</t>
    </rPh>
    <rPh sb="7" eb="8">
      <t>メン</t>
    </rPh>
    <rPh sb="15" eb="16">
      <t>アナド</t>
    </rPh>
    <phoneticPr fontId="1"/>
  </si>
  <si>
    <r>
      <t>　小技としては、</t>
    </r>
    <r>
      <rPr>
        <b/>
        <sz val="11"/>
        <color rgb="FFFF0000"/>
        <rFont val="ＭＳ Ｐゴシック"/>
        <family val="3"/>
        <charset val="128"/>
        <scheme val="minor"/>
      </rPr>
      <t>マークされたザコの死亡が確定する</t>
    </r>
    <r>
      <rPr>
        <sz val="11"/>
        <rFont val="ＭＳ Ｐゴシック"/>
        <family val="3"/>
        <charset val="128"/>
        <scheme val="minor"/>
      </rPr>
      <t>な～んてのもある。</t>
    </r>
    <rPh sb="1" eb="3">
      <t>コワザ</t>
    </rPh>
    <rPh sb="17" eb="19">
      <t>シボウ</t>
    </rPh>
    <rPh sb="20" eb="22">
      <t>カクテイ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</si>
</sst>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36">
    <font>
      <sz val="11"/>
      <color theme="1"/>
      <name val="ＭＳ Ｐゴシック"/>
      <family val="2"/>
      <charset val="128"/>
      <scheme val="minor"/>
    </font>
    <font>
      <sz val="6"/>
      <name val="ＭＳ Ｐゴシック"/>
      <family val="2"/>
      <charset val="128"/>
      <scheme val="minor"/>
    </font>
    <font>
      <sz val="11"/>
      <color rgb="FFFF0000"/>
      <name val="ＭＳ Ｐゴシック"/>
      <family val="2"/>
      <charset val="128"/>
      <scheme val="minor"/>
    </font>
    <font>
      <b/>
      <sz val="10"/>
      <name val="ＭＳ Ｐゴシック"/>
      <family val="3"/>
      <charset val="128"/>
      <scheme val="minor"/>
    </font>
    <font>
      <b/>
      <sz val="11"/>
      <name val="ＭＳ Ｐゴシック"/>
      <family val="3"/>
      <charset val="128"/>
      <scheme val="minor"/>
    </font>
    <font>
      <b/>
      <sz val="11"/>
      <color theme="0"/>
      <name val="ＭＳ Ｐゴシック"/>
      <family val="3"/>
      <charset val="128"/>
      <scheme val="minor"/>
    </font>
    <font>
      <sz val="11"/>
      <color rgb="FFFF0000"/>
      <name val="ＭＳ Ｐゴシック"/>
      <family val="3"/>
      <charset val="128"/>
      <scheme val="minor"/>
    </font>
    <font>
      <sz val="14"/>
      <color theme="0"/>
      <name val="ＭＳ Ｐゴシック"/>
      <family val="2"/>
      <charset val="128"/>
      <scheme val="minor"/>
    </font>
    <font>
      <b/>
      <sz val="18"/>
      <color theme="0"/>
      <name val="ＭＳ Ｐゴシック"/>
      <family val="3"/>
      <charset val="128"/>
      <scheme val="minor"/>
    </font>
    <font>
      <sz val="11"/>
      <color theme="0"/>
      <name val="ＭＳ Ｐゴシック"/>
      <family val="3"/>
      <charset val="128"/>
      <scheme val="minor"/>
    </font>
    <font>
      <b/>
      <sz val="11"/>
      <color theme="1"/>
      <name val="ＭＳ Ｐゴシック"/>
      <family val="3"/>
      <charset val="128"/>
      <scheme val="minor"/>
    </font>
    <font>
      <b/>
      <sz val="14"/>
      <color rgb="FFFF0000"/>
      <name val="ＭＳ Ｐゴシック"/>
      <family val="3"/>
      <charset val="128"/>
      <scheme val="minor"/>
    </font>
    <font>
      <b/>
      <sz val="8"/>
      <color theme="1"/>
      <name val="ＭＳ Ｐゴシック"/>
      <family val="3"/>
      <charset val="128"/>
      <scheme val="minor"/>
    </font>
    <font>
      <sz val="11"/>
      <name val="ＭＳ Ｐゴシック"/>
      <family val="2"/>
      <charset val="128"/>
      <scheme val="minor"/>
    </font>
    <font>
      <sz val="11"/>
      <color theme="1"/>
      <name val="ＭＳ Ｐゴシック"/>
      <family val="3"/>
      <charset val="128"/>
      <scheme val="minor"/>
    </font>
    <font>
      <b/>
      <sz val="12"/>
      <color theme="1"/>
      <name val="ＭＳ Ｐゴシック"/>
      <family val="3"/>
      <charset val="128"/>
      <scheme val="minor"/>
    </font>
    <font>
      <b/>
      <sz val="14"/>
      <name val="ＭＳ Ｐゴシック"/>
      <family val="3"/>
      <charset val="128"/>
      <scheme val="minor"/>
    </font>
    <font>
      <b/>
      <sz val="10"/>
      <color theme="1"/>
      <name val="ＭＳ Ｐゴシック"/>
      <family val="3"/>
      <charset val="128"/>
      <scheme val="minor"/>
    </font>
    <font>
      <b/>
      <sz val="11"/>
      <name val="ＭＳ Ｐゴシック"/>
      <family val="2"/>
      <charset val="128"/>
      <scheme val="minor"/>
    </font>
    <font>
      <sz val="11"/>
      <name val="ＭＳ Ｐゴシック"/>
      <family val="3"/>
      <charset val="128"/>
      <scheme val="minor"/>
    </font>
    <font>
      <sz val="12"/>
      <name val="ＭＳ Ｐゴシック"/>
      <family val="3"/>
      <charset val="128"/>
      <scheme val="minor"/>
    </font>
    <font>
      <b/>
      <sz val="11"/>
      <color rgb="FFFF0000"/>
      <name val="ＭＳ Ｐゴシック"/>
      <family val="3"/>
      <charset val="128"/>
      <scheme val="minor"/>
    </font>
    <font>
      <b/>
      <sz val="16"/>
      <color rgb="FFFF0000"/>
      <name val="ＭＳ Ｐゴシック"/>
      <family val="3"/>
      <charset val="128"/>
      <scheme val="minor"/>
    </font>
    <font>
      <b/>
      <sz val="14"/>
      <color theme="0"/>
      <name val="ＭＳ Ｐゴシック"/>
      <family val="3"/>
      <charset val="128"/>
      <scheme val="minor"/>
    </font>
    <font>
      <b/>
      <sz val="18"/>
      <color rgb="FFFF0000"/>
      <name val="ＭＳ Ｐゴシック"/>
      <family val="3"/>
      <charset val="128"/>
      <scheme val="minor"/>
    </font>
    <font>
      <b/>
      <sz val="11"/>
      <color rgb="FF00B0F0"/>
      <name val="ＭＳ Ｐゴシック"/>
      <family val="3"/>
      <charset val="128"/>
      <scheme val="minor"/>
    </font>
    <font>
      <b/>
      <sz val="14"/>
      <color rgb="FF00B0F0"/>
      <name val="ＭＳ Ｐゴシック"/>
      <family val="3"/>
      <charset val="128"/>
      <scheme val="minor"/>
    </font>
    <font>
      <b/>
      <sz val="18"/>
      <color theme="4" tint="-0.249977111117893"/>
      <name val="ＭＳ Ｐゴシック"/>
      <family val="3"/>
      <charset val="128"/>
      <scheme val="minor"/>
    </font>
    <font>
      <b/>
      <sz val="14"/>
      <color rgb="FF0070C0"/>
      <name val="ＭＳ Ｐゴシック"/>
      <family val="3"/>
      <charset val="128"/>
      <scheme val="minor"/>
    </font>
    <font>
      <b/>
      <sz val="11"/>
      <color rgb="FF00B050"/>
      <name val="ＭＳ Ｐゴシック"/>
      <family val="3"/>
      <charset val="128"/>
      <scheme val="minor"/>
    </font>
    <font>
      <sz val="14"/>
      <name val="ＭＳ Ｐゴシック"/>
      <family val="3"/>
      <charset val="128"/>
      <scheme val="minor"/>
    </font>
    <font>
      <b/>
      <sz val="16"/>
      <name val="ＭＳ Ｐゴシック"/>
      <family val="3"/>
      <charset val="128"/>
      <scheme val="minor"/>
    </font>
    <font>
      <sz val="14"/>
      <color theme="1"/>
      <name val="ＭＳ Ｐゴシック"/>
      <family val="2"/>
      <charset val="128"/>
      <scheme val="minor"/>
    </font>
    <font>
      <b/>
      <sz val="14"/>
      <color theme="7" tint="-0.499984740745262"/>
      <name val="ＭＳ Ｐゴシック"/>
      <family val="3"/>
      <charset val="128"/>
      <scheme val="minor"/>
    </font>
    <font>
      <b/>
      <sz val="14"/>
      <color theme="3" tint="-0.499984740745262"/>
      <name val="ＭＳ Ｐゴシック"/>
      <family val="3"/>
      <charset val="128"/>
      <scheme val="minor"/>
    </font>
    <font>
      <b/>
      <sz val="14"/>
      <color theme="8" tint="-0.499984740745262"/>
      <name val="ＭＳ Ｐゴシック"/>
      <family val="3"/>
      <charset val="128"/>
      <scheme val="minor"/>
    </font>
    <font>
      <sz val="10"/>
      <color theme="1"/>
      <name val="ＭＳ Ｐゴシック"/>
      <family val="3"/>
      <charset val="128"/>
      <scheme val="minor"/>
    </font>
    <font>
      <sz val="10"/>
      <color theme="0"/>
      <name val="ＭＳ Ｐゴシック"/>
      <family val="3"/>
      <charset val="128"/>
      <scheme val="minor"/>
    </font>
    <font>
      <sz val="9"/>
      <color theme="1"/>
      <name val="ＭＳ Ｐゴシック"/>
      <family val="3"/>
      <charset val="128"/>
      <scheme val="minor"/>
    </font>
    <font>
      <b/>
      <sz val="11"/>
      <color theme="6" tint="-0.499984740745262"/>
      <name val="ＭＳ Ｐゴシック"/>
      <family val="3"/>
      <charset val="128"/>
      <scheme val="minor"/>
    </font>
    <font>
      <sz val="11"/>
      <color rgb="FF00B050"/>
      <name val="ＭＳ Ｐゴシック"/>
      <family val="3"/>
      <charset val="128"/>
      <scheme val="minor"/>
    </font>
    <font>
      <sz val="11"/>
      <color rgb="FF00B050"/>
      <name val="ＭＳ Ｐゴシック"/>
      <family val="2"/>
      <charset val="128"/>
      <scheme val="minor"/>
    </font>
    <font>
      <b/>
      <sz val="12"/>
      <color rgb="FFFF0000"/>
      <name val="ＭＳ Ｐゴシック"/>
      <family val="3"/>
      <charset val="128"/>
      <scheme val="minor"/>
    </font>
    <font>
      <b/>
      <sz val="11"/>
      <color rgb="FFFF0000"/>
      <name val="HGP創英ﾌﾟﾚｾﾞﾝｽEB"/>
      <family val="1"/>
      <charset val="128"/>
    </font>
    <font>
      <b/>
      <sz val="11"/>
      <color rgb="FF008000"/>
      <name val="HGP創英ﾌﾟﾚｾﾞﾝｽEB"/>
      <family val="1"/>
      <charset val="128"/>
    </font>
    <font>
      <b/>
      <sz val="12"/>
      <color rgb="FF00B0F0"/>
      <name val="ＭＳ Ｐゴシック"/>
      <family val="3"/>
      <charset val="128"/>
      <scheme val="minor"/>
    </font>
    <font>
      <b/>
      <sz val="11"/>
      <color rgb="FFFFC000"/>
      <name val="ＭＳ Ｐゴシック"/>
      <family val="3"/>
      <charset val="128"/>
      <scheme val="minor"/>
    </font>
    <font>
      <b/>
      <sz val="12"/>
      <color rgb="FF008000"/>
      <name val="HGP創英ﾌﾟﾚｾﾞﾝｽEB"/>
      <family val="1"/>
      <charset val="128"/>
    </font>
    <font>
      <b/>
      <sz val="11"/>
      <color rgb="FF00B0F0"/>
      <name val="HGP創英角ﾎﾟｯﾌﾟ体"/>
      <family val="3"/>
      <charset val="128"/>
    </font>
    <font>
      <b/>
      <sz val="18"/>
      <color rgb="FF008000"/>
      <name val="HGP創英ﾌﾟﾚｾﾞﾝｽEB"/>
      <family val="1"/>
      <charset val="128"/>
    </font>
    <font>
      <b/>
      <sz val="11"/>
      <color rgb="FFFFFF00"/>
      <name val="ＭＳ Ｐゴシック"/>
      <family val="3"/>
      <charset val="128"/>
      <scheme val="minor"/>
    </font>
    <font>
      <b/>
      <sz val="11"/>
      <color rgb="FF0070C0"/>
      <name val="ＭＳ Ｐゴシック"/>
      <family val="3"/>
      <charset val="128"/>
      <scheme val="minor"/>
    </font>
    <font>
      <b/>
      <sz val="11"/>
      <color theme="7" tint="-0.249977111117893"/>
      <name val="HGP創英角ﾎﾟｯﾌﾟ体"/>
      <family val="3"/>
      <charset val="128"/>
    </font>
    <font>
      <b/>
      <sz val="14"/>
      <color rgb="FF00B050"/>
      <name val="HGP創英角ﾎﾟｯﾌﾟ体"/>
      <family val="3"/>
      <charset val="128"/>
    </font>
    <font>
      <b/>
      <sz val="12"/>
      <color theme="3" tint="0.39997558519241921"/>
      <name val="HGP創英角ﾎﾟｯﾌﾟ体"/>
      <family val="3"/>
      <charset val="128"/>
    </font>
    <font>
      <b/>
      <sz val="18"/>
      <color rgb="FFFF0000"/>
      <name val="HGP創英ﾌﾟﾚｾﾞﾝｽEB"/>
      <family val="1"/>
      <charset val="128"/>
    </font>
    <font>
      <b/>
      <sz val="14"/>
      <color rgb="FFFF0000"/>
      <name val="HGP創英角ﾎﾟｯﾌﾟ体"/>
      <family val="3"/>
      <charset val="128"/>
    </font>
    <font>
      <b/>
      <sz val="14"/>
      <color theme="5" tint="-0.249977111117893"/>
      <name val="HGP創英角ﾎﾟｯﾌﾟ体"/>
      <family val="3"/>
      <charset val="128"/>
    </font>
    <font>
      <b/>
      <sz val="14"/>
      <color rgb="FF0070C0"/>
      <name val="HGP創英ﾌﾟﾚｾﾞﾝｽEB"/>
      <family val="1"/>
      <charset val="128"/>
    </font>
    <font>
      <b/>
      <sz val="11"/>
      <color rgb="FF0070C0"/>
      <name val="HGP創英ﾌﾟﾚｾﾞﾝｽEB"/>
      <family val="1"/>
      <charset val="128"/>
    </font>
    <font>
      <b/>
      <sz val="18"/>
      <color rgb="FFFF0000"/>
      <name val="HGP創英角ﾎﾟｯﾌﾟ体"/>
      <family val="3"/>
      <charset val="128"/>
    </font>
    <font>
      <b/>
      <sz val="11"/>
      <color rgb="FFFF0000"/>
      <name val="HGP創英角ﾎﾟｯﾌﾟ体"/>
      <family val="3"/>
      <charset val="128"/>
    </font>
    <font>
      <b/>
      <sz val="14"/>
      <color rgb="FF0070C0"/>
      <name val="HGP創英角ﾎﾟｯﾌﾟ体"/>
      <family val="3"/>
      <charset val="128"/>
    </font>
    <font>
      <sz val="14"/>
      <color rgb="FFFF0000"/>
      <name val="ＭＳ Ｐゴシック"/>
      <family val="3"/>
      <charset val="128"/>
      <scheme val="minor"/>
    </font>
    <font>
      <sz val="11"/>
      <name val="HGP創英角ﾎﾟｯﾌﾟ体"/>
      <family val="3"/>
      <charset val="128"/>
    </font>
    <font>
      <b/>
      <sz val="14"/>
      <color rgb="FFFF0000"/>
      <name val="HGPｺﾞｼｯｸE"/>
      <family val="3"/>
      <charset val="128"/>
    </font>
    <font>
      <b/>
      <i/>
      <sz val="14"/>
      <color theme="4" tint="-0.499984740745262"/>
      <name val="HGPｺﾞｼｯｸE"/>
      <family val="3"/>
      <charset val="128"/>
    </font>
    <font>
      <b/>
      <sz val="12"/>
      <color rgb="FF0070C0"/>
      <name val="HGP創英ﾌﾟﾚｾﾞﾝｽEB"/>
      <family val="1"/>
      <charset val="128"/>
    </font>
    <font>
      <b/>
      <i/>
      <sz val="12"/>
      <color rgb="FFFF0000"/>
      <name val="HGP創英ﾌﾟﾚｾﾞﾝｽEB"/>
      <family val="1"/>
      <charset val="128"/>
    </font>
    <font>
      <b/>
      <i/>
      <sz val="11"/>
      <color rgb="FFFF0000"/>
      <name val="ＭＳ Ｐゴシック"/>
      <family val="3"/>
      <charset val="128"/>
      <scheme val="minor"/>
    </font>
    <font>
      <b/>
      <sz val="14"/>
      <color rgb="FFFF0000"/>
      <name val="HGP創英ﾌﾟﾚｾﾞﾝｽEB"/>
      <family val="1"/>
      <charset val="128"/>
    </font>
    <font>
      <b/>
      <sz val="11"/>
      <color theme="5" tint="-0.249977111117893"/>
      <name val="HGP創英ﾌﾟﾚｾﾞﾝｽEB"/>
      <family val="1"/>
      <charset val="128"/>
    </font>
    <font>
      <b/>
      <sz val="14"/>
      <color rgb="FFFFFF00"/>
      <name val="HGP明朝B"/>
      <family val="1"/>
      <charset val="128"/>
    </font>
    <font>
      <b/>
      <sz val="12"/>
      <color rgb="FFFF0000"/>
      <name val="HGP創英ﾌﾟﾚｾﾞﾝｽEB"/>
      <family val="1"/>
      <charset val="128"/>
    </font>
    <font>
      <b/>
      <sz val="14"/>
      <color rgb="FF00B0F0"/>
      <name val="HGP創英ﾌﾟﾚｾﾞﾝｽEB"/>
      <family val="1"/>
      <charset val="128"/>
    </font>
    <font>
      <sz val="14"/>
      <color rgb="FF00B0F0"/>
      <name val="HGP創英ﾌﾟﾚｾﾞﾝｽEB"/>
      <family val="1"/>
      <charset val="128"/>
    </font>
    <font>
      <b/>
      <sz val="11"/>
      <color rgb="FF0070C0"/>
      <name val="HGP創英角ｺﾞｼｯｸUB"/>
      <family val="3"/>
      <charset val="128"/>
    </font>
    <font>
      <b/>
      <sz val="11"/>
      <color theme="1"/>
      <name val="ＭＳ Ｐゴシック"/>
      <family val="2"/>
      <charset val="128"/>
      <scheme val="minor"/>
    </font>
    <font>
      <b/>
      <sz val="11"/>
      <color theme="1"/>
      <name val="HGP創英ﾌﾟﾚｾﾞﾝｽEB"/>
      <family val="1"/>
      <charset val="128"/>
    </font>
    <font>
      <b/>
      <sz val="11"/>
      <color theme="5" tint="-0.249977111117893"/>
      <name val="ＭＳ Ｐゴシック"/>
      <family val="3"/>
      <charset val="128"/>
      <scheme val="minor"/>
    </font>
    <font>
      <b/>
      <sz val="14"/>
      <color rgb="FFFF0000"/>
      <name val="HGP創英角ｺﾞｼｯｸUB"/>
      <family val="3"/>
      <charset val="128"/>
    </font>
    <font>
      <b/>
      <sz val="11"/>
      <color rgb="FF00B0F0"/>
      <name val="ＭＳ Ｐゴシック"/>
      <family val="2"/>
      <charset val="128"/>
      <scheme val="minor"/>
    </font>
    <font>
      <b/>
      <sz val="14"/>
      <color rgb="FF00B0F0"/>
      <name val="HGP創英角ｺﾞｼｯｸUB"/>
      <family val="3"/>
      <charset val="128"/>
    </font>
    <font>
      <b/>
      <sz val="11"/>
      <color rgb="FF00B0F0"/>
      <name val="HGP創英ﾌﾟﾚｾﾞﾝｽEB"/>
      <family val="1"/>
      <charset val="128"/>
    </font>
    <font>
      <sz val="11"/>
      <name val="ＭＳ Ｐゴシック"/>
      <family val="3"/>
      <charset val="128"/>
      <scheme val="major"/>
    </font>
    <font>
      <b/>
      <sz val="11"/>
      <color rgb="FFFF0000"/>
      <name val="ＭＳ Ｐゴシック"/>
      <family val="2"/>
      <charset val="128"/>
      <scheme val="minor"/>
    </font>
    <font>
      <b/>
      <sz val="12"/>
      <color theme="7" tint="-0.249977111117893"/>
      <name val="HGP創英角ﾎﾟｯﾌﾟ体"/>
      <family val="3"/>
      <charset val="128"/>
    </font>
    <font>
      <b/>
      <sz val="16"/>
      <color rgb="FFFF0000"/>
      <name val="HGP創英角ﾎﾟｯﾌﾟ体"/>
      <family val="3"/>
      <charset val="128"/>
    </font>
    <font>
      <b/>
      <sz val="22"/>
      <color rgb="FFFF0000"/>
      <name val="HGP創英角ﾎﾟｯﾌﾟ体"/>
      <family val="3"/>
      <charset val="128"/>
    </font>
    <font>
      <b/>
      <sz val="14"/>
      <color theme="3" tint="-0.499984740745262"/>
      <name val="HGP明朝E"/>
      <family val="1"/>
      <charset val="128"/>
    </font>
    <font>
      <b/>
      <sz val="11"/>
      <color theme="4" tint="-0.499984740745262"/>
      <name val="HGP創英ﾌﾟﾚｾﾞﾝｽEB"/>
      <family val="1"/>
      <charset val="128"/>
    </font>
    <font>
      <b/>
      <sz val="12"/>
      <color rgb="FFFF0000"/>
      <name val="HGP創英角ﾎﾟｯﾌﾟ体"/>
      <family val="3"/>
      <charset val="128"/>
    </font>
    <font>
      <b/>
      <sz val="11"/>
      <color rgb="FF7030A0"/>
      <name val="ＭＳ Ｐゴシック"/>
      <family val="3"/>
      <charset val="128"/>
      <scheme val="minor"/>
    </font>
    <font>
      <sz val="11"/>
      <name val="HGP創英ﾌﾟﾚｾﾞﾝｽEB"/>
      <family val="1"/>
      <charset val="128"/>
    </font>
    <font>
      <b/>
      <sz val="12"/>
      <name val="ＭＳ Ｐゴシック"/>
      <family val="3"/>
      <charset val="128"/>
      <scheme val="minor"/>
    </font>
    <font>
      <b/>
      <sz val="11"/>
      <color theme="8" tint="-0.249977111117893"/>
      <name val="HGP創英角ｺﾞｼｯｸUB"/>
      <family val="3"/>
      <charset val="128"/>
    </font>
    <font>
      <b/>
      <sz val="12"/>
      <color theme="8" tint="-0.249977111117893"/>
      <name val="ＭＳ Ｐゴシック"/>
      <family val="3"/>
      <charset val="128"/>
      <scheme val="minor"/>
    </font>
    <font>
      <b/>
      <sz val="12"/>
      <color theme="8" tint="-0.249977111117893"/>
      <name val="HGP創英角ｺﾞｼｯｸUB"/>
      <family val="3"/>
      <charset val="128"/>
    </font>
    <font>
      <sz val="11"/>
      <color theme="8" tint="-0.249977111117893"/>
      <name val="HGP創英角ｺﾞｼｯｸUB"/>
      <family val="3"/>
      <charset val="128"/>
    </font>
    <font>
      <b/>
      <sz val="11"/>
      <color rgb="FF002060"/>
      <name val="ＭＳ Ｐゴシック"/>
      <family val="3"/>
      <charset val="128"/>
      <scheme val="minor"/>
    </font>
    <font>
      <b/>
      <sz val="11"/>
      <color rgb="FF002060"/>
      <name val="HGP創英ﾌﾟﾚｾﾞﾝｽEB"/>
      <family val="1"/>
      <charset val="128"/>
    </font>
    <font>
      <b/>
      <sz val="11"/>
      <color theme="8" tint="-0.499984740745262"/>
      <name val="HGP創英ﾌﾟﾚｾﾞﾝｽEB"/>
      <family val="1"/>
      <charset val="128"/>
    </font>
    <font>
      <b/>
      <sz val="14"/>
      <color theme="1"/>
      <name val="HGP創英角ｺﾞｼｯｸUB"/>
      <family val="3"/>
      <charset val="128"/>
    </font>
    <font>
      <b/>
      <sz val="14"/>
      <color theme="3" tint="-0.249977111117893"/>
      <name val="HGP創英角ｺﾞｼｯｸUB"/>
      <family val="3"/>
      <charset val="128"/>
    </font>
    <font>
      <b/>
      <sz val="14"/>
      <color rgb="FF0070C0"/>
      <name val="HGP創英角ｺﾞｼｯｸUB"/>
      <family val="3"/>
      <charset val="128"/>
    </font>
    <font>
      <b/>
      <sz val="12"/>
      <color rgb="FFFF0000"/>
      <name val="HGP創英角ｺﾞｼｯｸUB"/>
      <family val="3"/>
      <charset val="128"/>
    </font>
    <font>
      <b/>
      <sz val="12"/>
      <color rgb="FF0070C0"/>
      <name val="ＭＳ Ｐゴシック"/>
      <family val="3"/>
      <charset val="128"/>
      <scheme val="minor"/>
    </font>
    <font>
      <b/>
      <sz val="11"/>
      <color theme="8" tint="-0.249977111117893"/>
      <name val="ＭＳ Ｐゴシック"/>
      <family val="3"/>
      <charset val="128"/>
      <scheme val="minor"/>
    </font>
    <font>
      <b/>
      <sz val="11"/>
      <color rgb="FF0070C0"/>
      <name val="HGP創英角ﾎﾟｯﾌﾟ体"/>
      <family val="3"/>
      <charset val="128"/>
    </font>
    <font>
      <b/>
      <i/>
      <sz val="12"/>
      <color rgb="FFFF0000"/>
      <name val="ＭＳ Ｐゴシック"/>
      <family val="3"/>
      <charset val="128"/>
      <scheme val="minor"/>
    </font>
    <font>
      <b/>
      <sz val="12"/>
      <color rgb="FF00B0F0"/>
      <name val="HGP創英角ｺﾞｼｯｸUB"/>
      <family val="3"/>
      <charset val="128"/>
    </font>
    <font>
      <b/>
      <sz val="12"/>
      <color rgb="FFC00000"/>
      <name val="HGP創英角ｺﾞｼｯｸUB"/>
      <family val="3"/>
      <charset val="128"/>
    </font>
    <font>
      <b/>
      <sz val="11"/>
      <color rgb="FFC00000"/>
      <name val="ＭＳ Ｐゴシック"/>
      <family val="3"/>
      <charset val="128"/>
      <scheme val="minor"/>
    </font>
    <font>
      <b/>
      <sz val="11"/>
      <color theme="7" tint="-0.249977111117893"/>
      <name val="ＭＳ Ｐゴシック"/>
      <family val="3"/>
      <charset val="128"/>
      <scheme val="minor"/>
    </font>
    <font>
      <sz val="9"/>
      <color theme="0"/>
      <name val="ＭＳ Ｐゴシック"/>
      <family val="3"/>
      <charset val="128"/>
      <scheme val="minor"/>
    </font>
    <font>
      <b/>
      <sz val="9"/>
      <color theme="0"/>
      <name val="ＭＳ Ｐゴシック"/>
      <family val="3"/>
      <charset val="128"/>
      <scheme val="minor"/>
    </font>
    <font>
      <sz val="9"/>
      <color theme="0"/>
      <name val="ＭＳ Ｐゴシック"/>
      <family val="2"/>
      <charset val="128"/>
      <scheme val="minor"/>
    </font>
    <font>
      <sz val="10"/>
      <color theme="0"/>
      <name val="ＭＳ Ｐゴシック"/>
      <family val="2"/>
      <charset val="128"/>
      <scheme val="minor"/>
    </font>
    <font>
      <b/>
      <sz val="12"/>
      <color theme="0"/>
      <name val="ＭＳ Ｐゴシック"/>
      <family val="3"/>
      <charset val="128"/>
      <scheme val="minor"/>
    </font>
    <font>
      <b/>
      <sz val="10"/>
      <color rgb="FFFF0000"/>
      <name val="ＭＳ Ｐゴシック"/>
      <family val="3"/>
      <charset val="128"/>
      <scheme val="minor"/>
    </font>
    <font>
      <b/>
      <sz val="10"/>
      <color theme="0"/>
      <name val="ＭＳ Ｐゴシック"/>
      <family val="3"/>
      <charset val="128"/>
      <scheme val="minor"/>
    </font>
    <font>
      <sz val="12"/>
      <color theme="1"/>
      <name val="ＭＳ Ｐゴシック"/>
      <family val="3"/>
      <charset val="128"/>
      <scheme val="minor"/>
    </font>
    <font>
      <sz val="12"/>
      <color theme="1"/>
      <name val="ＭＳ Ｐゴシック"/>
      <family val="2"/>
      <charset val="128"/>
      <scheme val="minor"/>
    </font>
    <font>
      <sz val="10"/>
      <color theme="1"/>
      <name val="ＭＳ Ｐゴシック"/>
      <family val="2"/>
      <charset val="128"/>
      <scheme val="minor"/>
    </font>
    <font>
      <sz val="10"/>
      <name val="ＭＳ Ｐゴシック"/>
      <family val="3"/>
      <charset val="128"/>
      <scheme val="minor"/>
    </font>
    <font>
      <b/>
      <sz val="10"/>
      <color rgb="FF002060"/>
      <name val="HGP創英ﾌﾟﾚｾﾞﾝｽEB"/>
      <family val="1"/>
      <charset val="128"/>
    </font>
    <font>
      <sz val="10"/>
      <color rgb="FFFF0000"/>
      <name val="ＭＳ Ｐゴシック"/>
      <family val="3"/>
      <charset val="128"/>
      <scheme val="minor"/>
    </font>
    <font>
      <b/>
      <sz val="12"/>
      <color rgb="FF0070C0"/>
      <name val="HGP創英角ﾎﾟｯﾌﾟ体"/>
      <family val="3"/>
      <charset val="128"/>
    </font>
    <font>
      <b/>
      <sz val="12"/>
      <color rgb="FF00B050"/>
      <name val="HGP創英角ﾎﾟｯﾌﾟ体"/>
      <family val="3"/>
      <charset val="128"/>
    </font>
    <font>
      <b/>
      <sz val="14"/>
      <color rgb="FF7030A0"/>
      <name val="HGP創英角ﾎﾟｯﾌﾟ体"/>
      <family val="3"/>
      <charset val="128"/>
    </font>
    <font>
      <b/>
      <sz val="11"/>
      <color rgb="FF7030A0"/>
      <name val="HGP創英角ﾎﾟｯﾌﾟ体"/>
      <family val="3"/>
      <charset val="128"/>
    </font>
    <font>
      <b/>
      <sz val="9"/>
      <color indexed="81"/>
      <name val="ＭＳ Ｐゴシック"/>
      <family val="3"/>
      <charset val="128"/>
    </font>
    <font>
      <sz val="9"/>
      <color indexed="81"/>
      <name val="ＭＳ Ｐゴシック"/>
      <family val="3"/>
      <charset val="128"/>
    </font>
    <font>
      <b/>
      <sz val="11"/>
      <color rgb="FFFF0000"/>
      <name val="HGPｺﾞｼｯｸM"/>
      <family val="3"/>
      <charset val="128"/>
    </font>
    <font>
      <b/>
      <sz val="14"/>
      <color rgb="FF0070C0"/>
      <name val="HGPｺﾞｼｯｸE"/>
      <family val="3"/>
      <charset val="128"/>
    </font>
    <font>
      <b/>
      <sz val="12"/>
      <color rgb="FF002060"/>
      <name val="ＭＳ Ｐゴシック"/>
      <family val="3"/>
      <charset val="128"/>
      <scheme val="minor"/>
    </font>
  </fonts>
  <fills count="30">
    <fill>
      <patternFill patternType="none"/>
    </fill>
    <fill>
      <patternFill patternType="gray125"/>
    </fill>
    <fill>
      <patternFill patternType="solid">
        <fgColor theme="5" tint="-0.249977111117893"/>
        <bgColor indexed="64"/>
      </patternFill>
    </fill>
    <fill>
      <patternFill patternType="solid">
        <fgColor theme="3" tint="0.59999389629810485"/>
        <bgColor indexed="64"/>
      </patternFill>
    </fill>
    <fill>
      <patternFill patternType="solid">
        <fgColor theme="9" tint="-0.249977111117893"/>
        <bgColor indexed="64"/>
      </patternFill>
    </fill>
    <fill>
      <patternFill patternType="solid">
        <fgColor rgb="FFFFFF00"/>
        <bgColor indexed="64"/>
      </patternFill>
    </fill>
    <fill>
      <patternFill patternType="solid">
        <fgColor rgb="FF008000"/>
        <bgColor indexed="64"/>
      </patternFill>
    </fill>
    <fill>
      <patternFill patternType="solid">
        <fgColor theme="9" tint="0.59996337778862885"/>
        <bgColor indexed="64"/>
      </patternFill>
    </fill>
    <fill>
      <patternFill patternType="solid">
        <fgColor theme="5" tint="0.59996337778862885"/>
        <bgColor indexed="64"/>
      </patternFill>
    </fill>
    <fill>
      <patternFill patternType="solid">
        <fgColor theme="0" tint="-0.14996795556505021"/>
        <bgColor indexed="64"/>
      </patternFill>
    </fill>
    <fill>
      <patternFill patternType="solid">
        <fgColor theme="7" tint="0.399975585192419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9847407452621"/>
        <bgColor indexed="64"/>
      </patternFill>
    </fill>
    <fill>
      <patternFill patternType="solid">
        <fgColor rgb="FFA61D02"/>
        <bgColor indexed="64"/>
      </patternFill>
    </fill>
    <fill>
      <patternFill patternType="solid">
        <fgColor rgb="FFFF0000"/>
        <bgColor indexed="64"/>
      </patternFill>
    </fill>
    <fill>
      <patternFill patternType="solid">
        <fgColor rgb="FF00B050"/>
        <bgColor indexed="64"/>
      </patternFill>
    </fill>
    <fill>
      <patternFill patternType="solid">
        <fgColor theme="8" tint="0.39997558519241921"/>
        <bgColor indexed="64"/>
      </patternFill>
    </fill>
    <fill>
      <patternFill patternType="solid">
        <fgColor rgb="FFFFC000"/>
        <bgColor indexed="64"/>
      </patternFill>
    </fill>
    <fill>
      <patternFill patternType="solid">
        <fgColor theme="1"/>
        <bgColor indexed="64"/>
      </patternFill>
    </fill>
    <fill>
      <patternFill patternType="solid">
        <fgColor theme="3"/>
        <bgColor indexed="64"/>
      </patternFill>
    </fill>
    <fill>
      <patternFill patternType="solid">
        <fgColor theme="3" tint="0.79998168889431442"/>
        <bgColor indexed="64"/>
      </patternFill>
    </fill>
    <fill>
      <patternFill patternType="solid">
        <fgColor theme="0" tint="-4.9989318521683403E-2"/>
        <bgColor indexed="64"/>
      </patternFill>
    </fill>
    <fill>
      <patternFill patternType="solid">
        <fgColor theme="6" tint="-0.249977111117893"/>
        <bgColor indexed="64"/>
      </patternFill>
    </fill>
    <fill>
      <patternFill patternType="solid">
        <fgColor theme="9" tint="-0.499984740745262"/>
        <bgColor indexed="64"/>
      </patternFill>
    </fill>
    <fill>
      <patternFill patternType="solid">
        <fgColor theme="5" tint="0.39997558519241921"/>
        <bgColor indexed="64"/>
      </patternFill>
    </fill>
    <fill>
      <patternFill patternType="solid">
        <fgColor theme="0" tint="-0.249977111117893"/>
        <bgColor indexed="64"/>
      </patternFill>
    </fill>
    <fill>
      <patternFill patternType="solid">
        <fgColor theme="9" tint="0.59999389629810485"/>
        <bgColor indexed="64"/>
      </patternFill>
    </fill>
    <fill>
      <patternFill patternType="solid">
        <fgColor theme="5" tint="0.59999389629810485"/>
        <bgColor indexed="64"/>
      </patternFill>
    </fill>
    <fill>
      <patternFill patternType="solid">
        <fgColor theme="7" tint="-0.249977111117893"/>
        <bgColor indexed="64"/>
      </patternFill>
    </fill>
  </fills>
  <borders count="92">
    <border>
      <left/>
      <right/>
      <top/>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hair">
        <color indexed="64"/>
      </bottom>
      <diagonal/>
    </border>
    <border>
      <left style="thin">
        <color indexed="64"/>
      </left>
      <right style="hair">
        <color indexed="64"/>
      </right>
      <top style="medium">
        <color indexed="64"/>
      </top>
      <bottom style="thin">
        <color indexed="64"/>
      </bottom>
      <diagonal/>
    </border>
    <border>
      <left style="medium">
        <color indexed="64"/>
      </left>
      <right/>
      <top style="hair">
        <color indexed="64"/>
      </top>
      <bottom style="medium">
        <color indexed="64"/>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thin">
        <color indexed="64"/>
      </top>
      <bottom style="hair">
        <color indexed="64"/>
      </bottom>
      <diagonal/>
    </border>
    <border>
      <left style="hair">
        <color indexed="64"/>
      </left>
      <right style="medium">
        <color indexed="64"/>
      </right>
      <top style="medium">
        <color indexed="64"/>
      </top>
      <bottom style="thin">
        <color indexed="64"/>
      </bottom>
      <diagonal/>
    </border>
    <border>
      <left style="hair">
        <color indexed="64"/>
      </left>
      <right style="medium">
        <color indexed="64"/>
      </right>
      <top style="thin">
        <color indexed="64"/>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diagonal/>
    </border>
    <border>
      <left/>
      <right style="medium">
        <color indexed="64"/>
      </right>
      <top style="medium">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right style="medium">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style="hair">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hair">
        <color indexed="64"/>
      </left>
      <right/>
      <top style="medium">
        <color indexed="64"/>
      </top>
      <bottom style="thin">
        <color indexed="64"/>
      </bottom>
      <diagonal/>
    </border>
    <border>
      <left style="hair">
        <color indexed="64"/>
      </left>
      <right/>
      <top style="thin">
        <color indexed="64"/>
      </top>
      <bottom style="hair">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bottom style="hair">
        <color indexed="64"/>
      </bottom>
      <diagonal/>
    </border>
    <border>
      <left style="hair">
        <color indexed="64"/>
      </left>
      <right/>
      <top style="thin">
        <color indexed="64"/>
      </top>
      <bottom style="medium">
        <color indexed="64"/>
      </bottom>
      <diagonal/>
    </border>
    <border>
      <left style="medium">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hair">
        <color indexed="64"/>
      </left>
      <right/>
      <top style="hair">
        <color indexed="64"/>
      </top>
      <bottom style="thin">
        <color indexed="64"/>
      </bottom>
      <diagonal/>
    </border>
    <border>
      <left style="medium">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hair">
        <color auto="1"/>
      </left>
      <right style="hair">
        <color auto="1"/>
      </right>
      <top style="hair">
        <color auto="1"/>
      </top>
      <bottom style="hair">
        <color auto="1"/>
      </bottom>
      <diagonal/>
    </border>
    <border>
      <left style="hair">
        <color auto="1"/>
      </left>
      <right style="hair">
        <color auto="1"/>
      </right>
      <top/>
      <bottom style="hair">
        <color auto="1"/>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right style="hair">
        <color auto="1"/>
      </right>
      <top/>
      <bottom style="hair">
        <color auto="1"/>
      </bottom>
      <diagonal/>
    </border>
    <border>
      <left style="hair">
        <color auto="1"/>
      </left>
      <right style="thin">
        <color indexed="64"/>
      </right>
      <top style="thin">
        <color indexed="64"/>
      </top>
      <bottom style="hair">
        <color auto="1"/>
      </bottom>
      <diagonal/>
    </border>
    <border>
      <left style="hair">
        <color auto="1"/>
      </left>
      <right style="thin">
        <color indexed="64"/>
      </right>
      <top style="hair">
        <color auto="1"/>
      </top>
      <bottom style="hair">
        <color auto="1"/>
      </bottom>
      <diagonal/>
    </border>
    <border>
      <left style="hair">
        <color auto="1"/>
      </left>
      <right style="hair">
        <color auto="1"/>
      </right>
      <top style="hair">
        <color auto="1"/>
      </top>
      <bottom style="thin">
        <color indexed="64"/>
      </bottom>
      <diagonal/>
    </border>
    <border>
      <left style="hair">
        <color auto="1"/>
      </left>
      <right style="thin">
        <color indexed="64"/>
      </right>
      <top style="hair">
        <color auto="1"/>
      </top>
      <bottom style="thin">
        <color indexed="64"/>
      </bottom>
      <diagonal/>
    </border>
    <border>
      <left/>
      <right/>
      <top style="thin">
        <color indexed="64"/>
      </top>
      <bottom style="hair">
        <color auto="1"/>
      </bottom>
      <diagonal/>
    </border>
    <border>
      <left/>
      <right style="hair">
        <color auto="1"/>
      </right>
      <top style="thin">
        <color indexed="64"/>
      </top>
      <bottom style="hair">
        <color auto="1"/>
      </bottom>
      <diagonal/>
    </border>
    <border>
      <left style="hair">
        <color auto="1"/>
      </left>
      <right style="hair">
        <color auto="1"/>
      </right>
      <top/>
      <bottom style="thin">
        <color indexed="64"/>
      </bottom>
      <diagonal/>
    </border>
    <border>
      <left style="hair">
        <color auto="1"/>
      </left>
      <right style="thin">
        <color indexed="64"/>
      </right>
      <top/>
      <bottom style="thin">
        <color indexed="64"/>
      </bottom>
      <diagonal/>
    </border>
    <border>
      <left/>
      <right style="hair">
        <color auto="1"/>
      </right>
      <top style="hair">
        <color auto="1"/>
      </top>
      <bottom style="thin">
        <color indexed="64"/>
      </bottom>
      <diagonal/>
    </border>
    <border>
      <left/>
      <right style="hair">
        <color auto="1"/>
      </right>
      <top/>
      <bottom style="thin">
        <color indexed="64"/>
      </bottom>
      <diagonal/>
    </border>
    <border>
      <left style="thin">
        <color indexed="64"/>
      </left>
      <right style="thin">
        <color indexed="64"/>
      </right>
      <top style="hair">
        <color auto="1"/>
      </top>
      <bottom style="hair">
        <color auto="1"/>
      </bottom>
      <diagonal/>
    </border>
    <border>
      <left style="thin">
        <color indexed="64"/>
      </left>
      <right style="thin">
        <color indexed="64"/>
      </right>
      <top style="hair">
        <color auto="1"/>
      </top>
      <bottom style="thin">
        <color indexed="64"/>
      </bottom>
      <diagonal/>
    </border>
    <border>
      <left style="thin">
        <color indexed="64"/>
      </left>
      <right/>
      <top style="hair">
        <color auto="1"/>
      </top>
      <bottom style="hair">
        <color auto="1"/>
      </bottom>
      <diagonal/>
    </border>
    <border>
      <left style="hair">
        <color auto="1"/>
      </left>
      <right style="hair">
        <color auto="1"/>
      </right>
      <top style="thin">
        <color indexed="64"/>
      </top>
      <bottom style="thin">
        <color indexed="64"/>
      </bottom>
      <diagonal/>
    </border>
    <border>
      <left style="hair">
        <color auto="1"/>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hair">
        <color auto="1"/>
      </top>
      <bottom style="thin">
        <color indexed="64"/>
      </bottom>
      <diagonal/>
    </border>
    <border>
      <left/>
      <right/>
      <top style="hair">
        <color auto="1"/>
      </top>
      <bottom style="thin">
        <color indexed="64"/>
      </bottom>
      <diagonal/>
    </border>
    <border>
      <left/>
      <right style="thin">
        <color indexed="64"/>
      </right>
      <top style="hair">
        <color auto="1"/>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style="thin">
        <color indexed="64"/>
      </bottom>
      <diagonal/>
    </border>
  </borders>
  <cellStyleXfs count="1">
    <xf numFmtId="0" fontId="0" fillId="0" borderId="0">
      <alignment vertical="center"/>
    </xf>
  </cellStyleXfs>
  <cellXfs count="839">
    <xf numFmtId="0" fontId="0" fillId="0" borderId="0" xfId="0">
      <alignment vertical="center"/>
    </xf>
    <xf numFmtId="0" fontId="0" fillId="0" borderId="0" xfId="0" applyAlignment="1">
      <alignment horizontal="center" vertical="center"/>
    </xf>
    <xf numFmtId="0" fontId="0" fillId="0" borderId="1" xfId="0" applyBorder="1" applyAlignment="1">
      <alignment horizontal="center" vertical="center"/>
    </xf>
    <xf numFmtId="0" fontId="0" fillId="0" borderId="0" xfId="0" applyFont="1" applyAlignment="1">
      <alignment horizontal="center" vertical="center"/>
    </xf>
    <xf numFmtId="0" fontId="0" fillId="0" borderId="1" xfId="0" applyBorder="1" applyAlignment="1">
      <alignment horizontal="center" vertical="center"/>
    </xf>
    <xf numFmtId="0" fontId="4" fillId="0" borderId="7" xfId="0" applyFont="1" applyFill="1" applyBorder="1" applyAlignment="1">
      <alignment horizontal="center" vertical="center" wrapText="1"/>
    </xf>
    <xf numFmtId="0" fontId="3" fillId="0" borderId="2" xfId="0" applyFont="1" applyFill="1" applyBorder="1" applyAlignment="1">
      <alignment horizontal="center" vertical="center"/>
    </xf>
    <xf numFmtId="0" fontId="3" fillId="7" borderId="9" xfId="0" applyFont="1" applyFill="1" applyBorder="1" applyAlignment="1">
      <alignment horizontal="center" vertical="center"/>
    </xf>
    <xf numFmtId="0" fontId="2" fillId="5" borderId="1" xfId="0" applyFont="1" applyFill="1" applyBorder="1" applyAlignment="1">
      <alignment horizontal="center" vertical="center"/>
    </xf>
    <xf numFmtId="0" fontId="0" fillId="9" borderId="1" xfId="0" applyFill="1" applyBorder="1" applyAlignment="1">
      <alignment horizontal="center" vertical="center"/>
    </xf>
    <xf numFmtId="0" fontId="0" fillId="0" borderId="1" xfId="0" applyBorder="1">
      <alignment vertical="center"/>
    </xf>
    <xf numFmtId="0" fontId="6" fillId="5" borderId="1" xfId="0" applyFont="1" applyFill="1" applyBorder="1" applyAlignment="1">
      <alignment horizontal="center" vertical="center"/>
    </xf>
    <xf numFmtId="0" fontId="0" fillId="9" borderId="1" xfId="0" applyFill="1" applyBorder="1">
      <alignment vertical="center"/>
    </xf>
    <xf numFmtId="0" fontId="0" fillId="9" borderId="3" xfId="0" applyFill="1" applyBorder="1">
      <alignment vertical="center"/>
    </xf>
    <xf numFmtId="0" fontId="7" fillId="6" borderId="1" xfId="0" applyFont="1" applyFill="1" applyBorder="1" applyAlignment="1">
      <alignment horizontal="center" vertical="center"/>
    </xf>
    <xf numFmtId="0" fontId="8" fillId="6" borderId="1" xfId="0" applyFont="1" applyFill="1" applyBorder="1" applyAlignment="1">
      <alignment horizontal="center" vertical="center"/>
    </xf>
    <xf numFmtId="0" fontId="9" fillId="6" borderId="1" xfId="0" applyFont="1" applyFill="1" applyBorder="1" applyAlignment="1">
      <alignment horizontal="center" vertical="center"/>
    </xf>
    <xf numFmtId="0" fontId="10" fillId="0" borderId="0" xfId="0" applyFont="1" applyAlignment="1">
      <alignment horizontal="left" vertical="center"/>
    </xf>
    <xf numFmtId="0" fontId="10" fillId="0" borderId="0" xfId="0" applyFont="1">
      <alignment vertical="center"/>
    </xf>
    <xf numFmtId="0" fontId="2" fillId="0" borderId="0" xfId="0" applyFont="1" applyAlignment="1">
      <alignment horizontal="left" vertical="center"/>
    </xf>
    <xf numFmtId="0" fontId="11" fillId="10" borderId="10" xfId="0" applyFont="1" applyFill="1" applyBorder="1" applyAlignment="1">
      <alignment horizontal="center" vertical="center" wrapText="1"/>
    </xf>
    <xf numFmtId="0" fontId="12" fillId="9" borderId="20" xfId="0" applyFont="1" applyFill="1" applyBorder="1" applyAlignment="1">
      <alignment horizontal="center" vertical="center"/>
    </xf>
    <xf numFmtId="0" fontId="12" fillId="9" borderId="1" xfId="0" applyFont="1" applyFill="1" applyBorder="1" applyAlignment="1">
      <alignment horizontal="center" vertical="center"/>
    </xf>
    <xf numFmtId="0" fontId="10" fillId="9" borderId="1" xfId="0" applyFont="1" applyFill="1" applyBorder="1" applyAlignment="1">
      <alignment horizontal="center" vertical="center"/>
    </xf>
    <xf numFmtId="0" fontId="10" fillId="9" borderId="27" xfId="0" applyFont="1" applyFill="1" applyBorder="1" applyAlignment="1">
      <alignment horizontal="center" vertical="center"/>
    </xf>
    <xf numFmtId="0" fontId="10" fillId="9" borderId="20" xfId="0" applyFont="1" applyFill="1" applyBorder="1" applyAlignment="1">
      <alignment horizontal="center" vertical="center"/>
    </xf>
    <xf numFmtId="0" fontId="10" fillId="9" borderId="3" xfId="0" applyFont="1" applyFill="1" applyBorder="1" applyAlignment="1">
      <alignment horizontal="center" vertical="center"/>
    </xf>
    <xf numFmtId="0" fontId="7" fillId="11" borderId="1" xfId="0" applyFont="1" applyFill="1" applyBorder="1" applyAlignment="1">
      <alignment horizontal="center" vertical="center"/>
    </xf>
    <xf numFmtId="0" fontId="9" fillId="11" borderId="1" xfId="0" applyFont="1" applyFill="1" applyBorder="1" applyAlignment="1">
      <alignment horizontal="center" vertical="center"/>
    </xf>
    <xf numFmtId="0" fontId="8" fillId="11" borderId="1" xfId="0" applyFont="1" applyFill="1" applyBorder="1" applyAlignment="1">
      <alignment horizontal="center" vertical="center"/>
    </xf>
    <xf numFmtId="0" fontId="0" fillId="9" borderId="1" xfId="0" applyFill="1" applyBorder="1" applyAlignment="1">
      <alignment horizontal="center" vertical="center"/>
    </xf>
    <xf numFmtId="0" fontId="2" fillId="5" borderId="1" xfId="0" applyFont="1" applyFill="1" applyBorder="1" applyAlignment="1">
      <alignment horizontal="center" vertical="center"/>
    </xf>
    <xf numFmtId="0" fontId="13" fillId="12" borderId="1" xfId="0" applyFont="1" applyFill="1" applyBorder="1" applyAlignment="1">
      <alignment horizontal="center" vertical="center"/>
    </xf>
    <xf numFmtId="0" fontId="3" fillId="0" borderId="28" xfId="0" applyFont="1" applyFill="1" applyBorder="1" applyAlignment="1">
      <alignment horizontal="center" vertical="center"/>
    </xf>
    <xf numFmtId="0" fontId="7" fillId="11" borderId="1" xfId="0" applyFont="1" applyFill="1" applyBorder="1" applyAlignment="1">
      <alignment horizontal="center" vertical="center" shrinkToFit="1"/>
    </xf>
    <xf numFmtId="0" fontId="9" fillId="11" borderId="1" xfId="0" applyFont="1" applyFill="1" applyBorder="1" applyAlignment="1">
      <alignment horizontal="center" vertical="center" shrinkToFit="1"/>
    </xf>
    <xf numFmtId="0" fontId="8" fillId="11" borderId="1" xfId="0" applyFont="1" applyFill="1" applyBorder="1" applyAlignment="1">
      <alignment horizontal="center" vertical="center" shrinkToFit="1"/>
    </xf>
    <xf numFmtId="0" fontId="7" fillId="6" borderId="1" xfId="0" applyFont="1" applyFill="1" applyBorder="1" applyAlignment="1">
      <alignment horizontal="center" vertical="center" shrinkToFit="1"/>
    </xf>
    <xf numFmtId="0" fontId="9" fillId="6" borderId="1" xfId="0" applyFont="1" applyFill="1" applyBorder="1" applyAlignment="1">
      <alignment horizontal="center" vertical="center" shrinkToFit="1"/>
    </xf>
    <xf numFmtId="0" fontId="8" fillId="6" borderId="1" xfId="0" applyFont="1" applyFill="1" applyBorder="1" applyAlignment="1">
      <alignment horizontal="center" vertical="center" shrinkToFit="1"/>
    </xf>
    <xf numFmtId="0" fontId="10" fillId="0" borderId="0" xfId="0" applyFont="1" applyAlignment="1">
      <alignment horizontal="right" vertical="center"/>
    </xf>
    <xf numFmtId="0" fontId="10" fillId="0" borderId="0" xfId="0" applyFont="1" applyAlignment="1">
      <alignment horizontal="center" vertical="center"/>
    </xf>
    <xf numFmtId="0" fontId="0" fillId="0" borderId="1" xfId="0" applyBorder="1" applyAlignment="1">
      <alignment horizontal="center" vertical="center"/>
    </xf>
    <xf numFmtId="0" fontId="0" fillId="9" borderId="1" xfId="0" applyFill="1" applyBorder="1" applyAlignment="1">
      <alignment horizontal="center" vertical="center"/>
    </xf>
    <xf numFmtId="0" fontId="2" fillId="5" borderId="1" xfId="0" applyFont="1" applyFill="1" applyBorder="1" applyAlignment="1">
      <alignment horizontal="center" vertical="center"/>
    </xf>
    <xf numFmtId="0" fontId="2" fillId="5" borderId="1" xfId="0" applyFont="1" applyFill="1" applyBorder="1" applyAlignment="1">
      <alignment horizontal="center" vertical="center"/>
    </xf>
    <xf numFmtId="0" fontId="0" fillId="9" borderId="1" xfId="0" applyFill="1" applyBorder="1" applyAlignment="1">
      <alignment horizontal="center" vertical="center"/>
    </xf>
    <xf numFmtId="0" fontId="0" fillId="0" borderId="1" xfId="0" applyBorder="1" applyAlignment="1">
      <alignment horizontal="center" vertical="center"/>
    </xf>
    <xf numFmtId="0" fontId="0" fillId="9" borderId="20" xfId="0" applyFill="1" applyBorder="1" applyAlignment="1">
      <alignment horizontal="center" vertical="center"/>
    </xf>
    <xf numFmtId="0" fontId="0" fillId="9" borderId="3" xfId="0" applyFill="1" applyBorder="1" applyAlignment="1">
      <alignment horizontal="center" vertical="center"/>
    </xf>
    <xf numFmtId="0" fontId="11" fillId="7" borderId="11" xfId="0" applyFont="1" applyFill="1" applyBorder="1" applyAlignment="1">
      <alignment horizontal="center" vertical="center" wrapText="1"/>
    </xf>
    <xf numFmtId="0" fontId="0" fillId="13" borderId="1" xfId="0" applyFill="1" applyBorder="1">
      <alignment vertical="center"/>
    </xf>
    <xf numFmtId="0" fontId="0" fillId="0" borderId="27" xfId="0" applyBorder="1" applyAlignment="1">
      <alignment horizontal="center" vertical="center"/>
    </xf>
    <xf numFmtId="0" fontId="0" fillId="0" borderId="1" xfId="0" applyBorder="1" applyAlignment="1">
      <alignment horizontal="center" vertical="center"/>
    </xf>
    <xf numFmtId="0" fontId="0" fillId="9" borderId="1" xfId="0" applyFill="1" applyBorder="1" applyAlignment="1">
      <alignment horizontal="center" vertical="center"/>
    </xf>
    <xf numFmtId="0" fontId="2" fillId="5" borderId="1" xfId="0" applyFont="1" applyFill="1" applyBorder="1" applyAlignment="1">
      <alignment horizontal="center" vertical="center"/>
    </xf>
    <xf numFmtId="0" fontId="0" fillId="9" borderId="20" xfId="0" applyFill="1" applyBorder="1" applyAlignment="1">
      <alignment horizontal="center" vertical="center"/>
    </xf>
    <xf numFmtId="0" fontId="0" fillId="9" borderId="3" xfId="0" applyFill="1" applyBorder="1" applyAlignment="1">
      <alignment horizontal="center" vertical="center"/>
    </xf>
    <xf numFmtId="0" fontId="10" fillId="0" borderId="0" xfId="0" applyFont="1" applyAlignment="1">
      <alignment horizontal="left" vertical="center"/>
    </xf>
    <xf numFmtId="0" fontId="8" fillId="11" borderId="21" xfId="0" applyFont="1" applyFill="1" applyBorder="1" applyAlignment="1">
      <alignment horizontal="center" vertical="center" shrinkToFit="1"/>
    </xf>
    <xf numFmtId="0" fontId="2" fillId="5" borderId="1" xfId="0" applyFont="1" applyFill="1" applyBorder="1" applyAlignment="1">
      <alignment horizontal="center" vertical="center"/>
    </xf>
    <xf numFmtId="0" fontId="17" fillId="9" borderId="1" xfId="0" applyFont="1" applyFill="1" applyBorder="1" applyAlignment="1">
      <alignment horizontal="center" vertical="center"/>
    </xf>
    <xf numFmtId="0" fontId="12" fillId="9" borderId="27" xfId="0" applyFont="1" applyFill="1" applyBorder="1" applyAlignment="1">
      <alignment horizontal="center" vertical="center"/>
    </xf>
    <xf numFmtId="0" fontId="0" fillId="0" borderId="1" xfId="0" applyBorder="1" applyAlignment="1">
      <alignment horizontal="center" vertical="center"/>
    </xf>
    <xf numFmtId="0" fontId="0" fillId="9" borderId="1" xfId="0" applyFill="1" applyBorder="1" applyAlignment="1">
      <alignment horizontal="center" vertical="center"/>
    </xf>
    <xf numFmtId="0" fontId="2" fillId="5" borderId="1" xfId="0" applyFont="1" applyFill="1" applyBorder="1" applyAlignment="1">
      <alignment horizontal="center" vertical="center"/>
    </xf>
    <xf numFmtId="0" fontId="14" fillId="0" borderId="0" xfId="0" applyFont="1" applyAlignment="1">
      <alignment horizontal="left" vertical="center"/>
    </xf>
    <xf numFmtId="0" fontId="0" fillId="0" borderId="1" xfId="0" applyBorder="1" applyAlignment="1">
      <alignment horizontal="center" vertical="center"/>
    </xf>
    <xf numFmtId="0" fontId="0" fillId="9" borderId="1" xfId="0" applyFill="1" applyBorder="1" applyAlignment="1">
      <alignment horizontal="center" vertical="center"/>
    </xf>
    <xf numFmtId="0" fontId="2" fillId="5" borderId="1" xfId="0" applyFont="1" applyFill="1" applyBorder="1" applyAlignment="1">
      <alignment horizontal="center" vertical="center"/>
    </xf>
    <xf numFmtId="0" fontId="3" fillId="7" borderId="37" xfId="0" applyFont="1" applyFill="1" applyBorder="1" applyAlignment="1">
      <alignment horizontal="center" vertical="center"/>
    </xf>
    <xf numFmtId="0" fontId="3" fillId="8" borderId="33" xfId="0" applyFont="1" applyFill="1" applyBorder="1" applyAlignment="1">
      <alignment horizontal="center" vertical="center"/>
    </xf>
    <xf numFmtId="0" fontId="3" fillId="8" borderId="31" xfId="0" applyFont="1" applyFill="1" applyBorder="1" applyAlignment="1">
      <alignment horizontal="center" vertical="center"/>
    </xf>
    <xf numFmtId="0" fontId="11" fillId="8" borderId="32" xfId="0" applyFont="1" applyFill="1" applyBorder="1" applyAlignment="1">
      <alignment horizontal="center" vertical="center" wrapText="1"/>
    </xf>
    <xf numFmtId="0" fontId="11" fillId="10" borderId="40" xfId="0" applyFont="1" applyFill="1" applyBorder="1" applyAlignment="1">
      <alignment horizontal="center" vertical="center" wrapText="1"/>
    </xf>
    <xf numFmtId="0" fontId="16" fillId="7" borderId="41" xfId="0" applyFont="1" applyFill="1" applyBorder="1" applyAlignment="1">
      <alignment horizontal="center" vertical="center" wrapText="1"/>
    </xf>
    <xf numFmtId="0" fontId="3" fillId="0" borderId="39" xfId="0" applyFont="1" applyFill="1" applyBorder="1" applyAlignment="1">
      <alignment horizontal="center" vertical="center"/>
    </xf>
    <xf numFmtId="0" fontId="3" fillId="0" borderId="42" xfId="0" applyFont="1" applyFill="1" applyBorder="1" applyAlignment="1">
      <alignment horizontal="center" vertical="center"/>
    </xf>
    <xf numFmtId="0" fontId="3" fillId="8" borderId="43" xfId="0" applyFont="1" applyFill="1" applyBorder="1" applyAlignment="1">
      <alignment horizontal="center" vertical="center"/>
    </xf>
    <xf numFmtId="0" fontId="3" fillId="8" borderId="34" xfId="0" applyFont="1" applyFill="1" applyBorder="1" applyAlignment="1">
      <alignment horizontal="center" vertical="center"/>
    </xf>
    <xf numFmtId="0" fontId="11" fillId="8" borderId="45" xfId="0" applyFont="1" applyFill="1" applyBorder="1" applyAlignment="1">
      <alignment horizontal="center" vertical="center" wrapText="1"/>
    </xf>
    <xf numFmtId="0" fontId="7" fillId="14" borderId="1" xfId="0" applyFont="1" applyFill="1" applyBorder="1" applyAlignment="1">
      <alignment horizontal="center" vertical="center" shrinkToFit="1"/>
    </xf>
    <xf numFmtId="0" fontId="8" fillId="14" borderId="21" xfId="0" applyFont="1" applyFill="1" applyBorder="1" applyAlignment="1">
      <alignment horizontal="center" vertical="center" shrinkToFit="1"/>
    </xf>
    <xf numFmtId="0" fontId="9" fillId="14" borderId="1" xfId="0" applyFont="1" applyFill="1" applyBorder="1" applyAlignment="1">
      <alignment horizontal="center" vertical="center" shrinkToFit="1"/>
    </xf>
    <xf numFmtId="0" fontId="8" fillId="14" borderId="1" xfId="0" applyFont="1" applyFill="1" applyBorder="1" applyAlignment="1">
      <alignment horizontal="center" vertical="center" shrinkToFit="1"/>
    </xf>
    <xf numFmtId="0" fontId="7" fillId="14" borderId="1" xfId="0" applyFont="1" applyFill="1" applyBorder="1" applyAlignment="1">
      <alignment horizontal="center" vertical="center"/>
    </xf>
    <xf numFmtId="0" fontId="9" fillId="14" borderId="1" xfId="0" applyFont="1" applyFill="1" applyBorder="1" applyAlignment="1">
      <alignment horizontal="center" vertical="center"/>
    </xf>
    <xf numFmtId="0" fontId="8" fillId="14" borderId="1" xfId="0" applyFont="1" applyFill="1" applyBorder="1" applyAlignment="1">
      <alignment horizontal="center" vertical="center"/>
    </xf>
    <xf numFmtId="0" fontId="0" fillId="0" borderId="1" xfId="0" applyBorder="1" applyAlignment="1">
      <alignment horizontal="center" vertical="center"/>
    </xf>
    <xf numFmtId="0" fontId="0" fillId="9" borderId="1" xfId="0" applyFill="1" applyBorder="1" applyAlignment="1">
      <alignment horizontal="center" vertical="center"/>
    </xf>
    <xf numFmtId="0" fontId="0" fillId="0" borderId="1" xfId="0" applyBorder="1" applyAlignment="1">
      <alignment horizontal="center" vertical="center"/>
    </xf>
    <xf numFmtId="0" fontId="0" fillId="9" borderId="1" xfId="0" applyFill="1" applyBorder="1" applyAlignment="1">
      <alignment horizontal="center" vertical="center"/>
    </xf>
    <xf numFmtId="0" fontId="2" fillId="5" borderId="1" xfId="0" applyFont="1" applyFill="1" applyBorder="1" applyAlignment="1">
      <alignment horizontal="center" vertical="center"/>
    </xf>
    <xf numFmtId="0" fontId="8" fillId="6" borderId="21" xfId="0" applyFont="1" applyFill="1" applyBorder="1" applyAlignment="1">
      <alignment horizontal="center" vertical="center" shrinkToFit="1"/>
    </xf>
    <xf numFmtId="0" fontId="14" fillId="0" borderId="0" xfId="0" applyFont="1" applyAlignment="1">
      <alignment horizontal="left" vertical="center"/>
    </xf>
    <xf numFmtId="0" fontId="8" fillId="14" borderId="21" xfId="0" applyFont="1" applyFill="1" applyBorder="1" applyAlignment="1">
      <alignment horizontal="center" vertical="center" shrinkToFit="1"/>
    </xf>
    <xf numFmtId="0" fontId="3" fillId="7" borderId="46" xfId="0" applyFont="1" applyFill="1" applyBorder="1" applyAlignment="1">
      <alignment horizontal="center" vertical="center"/>
    </xf>
    <xf numFmtId="0" fontId="3" fillId="7" borderId="47" xfId="0" applyFont="1" applyFill="1" applyBorder="1" applyAlignment="1">
      <alignment horizontal="center" vertical="center"/>
    </xf>
    <xf numFmtId="0" fontId="11" fillId="7" borderId="48" xfId="0" applyFont="1" applyFill="1" applyBorder="1" applyAlignment="1">
      <alignment horizontal="center" vertical="center" wrapText="1"/>
    </xf>
    <xf numFmtId="0" fontId="3" fillId="7" borderId="49" xfId="0" applyFont="1" applyFill="1" applyBorder="1" applyAlignment="1">
      <alignment horizontal="center" vertical="center"/>
    </xf>
    <xf numFmtId="0" fontId="3" fillId="7" borderId="50" xfId="0" applyFont="1" applyFill="1" applyBorder="1" applyAlignment="1">
      <alignment horizontal="center" vertical="center"/>
    </xf>
    <xf numFmtId="0" fontId="0" fillId="0" borderId="1" xfId="0" applyBorder="1" applyAlignment="1">
      <alignment horizontal="center" vertical="center"/>
    </xf>
    <xf numFmtId="0" fontId="0" fillId="9" borderId="1" xfId="0" applyFill="1" applyBorder="1" applyAlignment="1">
      <alignment horizontal="center" vertical="center"/>
    </xf>
    <xf numFmtId="0" fontId="2" fillId="5" borderId="1" xfId="0" applyFont="1" applyFill="1" applyBorder="1" applyAlignment="1">
      <alignment horizontal="center" vertical="center"/>
    </xf>
    <xf numFmtId="0" fontId="8" fillId="11" borderId="21" xfId="0" applyFont="1" applyFill="1" applyBorder="1" applyAlignment="1">
      <alignment horizontal="center" vertical="center" shrinkToFit="1"/>
    </xf>
    <xf numFmtId="0" fontId="4" fillId="0" borderId="35" xfId="0" applyFont="1" applyFill="1" applyBorder="1" applyAlignment="1">
      <alignment horizontal="center" vertical="center" wrapText="1"/>
    </xf>
    <xf numFmtId="0" fontId="0" fillId="0" borderId="1" xfId="0" applyBorder="1" applyAlignment="1">
      <alignment horizontal="center" vertical="center"/>
    </xf>
    <xf numFmtId="0" fontId="0" fillId="9" borderId="1" xfId="0" applyFill="1" applyBorder="1" applyAlignment="1">
      <alignment horizontal="center" vertical="center"/>
    </xf>
    <xf numFmtId="0" fontId="2" fillId="5" borderId="1" xfId="0" applyFont="1" applyFill="1" applyBorder="1" applyAlignment="1">
      <alignment horizontal="center" vertical="center"/>
    </xf>
    <xf numFmtId="0" fontId="8" fillId="14" borderId="21" xfId="0" applyFont="1" applyFill="1" applyBorder="1" applyAlignment="1">
      <alignment horizontal="center" vertical="center" shrinkToFit="1"/>
    </xf>
    <xf numFmtId="0" fontId="17" fillId="9" borderId="27" xfId="0" applyFont="1" applyFill="1" applyBorder="1" applyAlignment="1">
      <alignment horizontal="center" vertical="center"/>
    </xf>
    <xf numFmtId="0" fontId="13" fillId="0" borderId="1" xfId="0" applyFont="1" applyFill="1" applyBorder="1" applyAlignment="1">
      <alignment horizontal="center" vertical="center"/>
    </xf>
    <xf numFmtId="0" fontId="4" fillId="0" borderId="5" xfId="0" applyFont="1" applyFill="1" applyBorder="1" applyAlignment="1">
      <alignment horizontal="center" vertical="center" shrinkToFit="1"/>
    </xf>
    <xf numFmtId="0" fontId="5" fillId="2" borderId="38" xfId="0" applyFont="1" applyFill="1" applyBorder="1" applyAlignment="1">
      <alignment horizontal="center" vertical="center" shrinkToFit="1"/>
    </xf>
    <xf numFmtId="0" fontId="5" fillId="4" borderId="30" xfId="0" applyFont="1" applyFill="1" applyBorder="1" applyAlignment="1">
      <alignment horizontal="center" vertical="center" shrinkToFit="1"/>
    </xf>
    <xf numFmtId="0" fontId="5" fillId="15" borderId="1" xfId="0" applyFont="1" applyFill="1" applyBorder="1" applyAlignment="1">
      <alignment horizontal="center" vertical="center"/>
    </xf>
    <xf numFmtId="0" fontId="4" fillId="3" borderId="8" xfId="0" applyFont="1" applyFill="1" applyBorder="1" applyAlignment="1">
      <alignment horizontal="center" vertical="center" wrapText="1"/>
    </xf>
    <xf numFmtId="0" fontId="4" fillId="3" borderId="51" xfId="0" applyFont="1" applyFill="1" applyBorder="1" applyAlignment="1">
      <alignment horizontal="center" vertical="center" wrapText="1"/>
    </xf>
    <xf numFmtId="0" fontId="3" fillId="0" borderId="52" xfId="0" applyFont="1" applyFill="1" applyBorder="1" applyAlignment="1">
      <alignment horizontal="center" vertical="center"/>
    </xf>
    <xf numFmtId="0" fontId="0" fillId="0" borderId="0" xfId="0" applyAlignment="1">
      <alignment horizontal="center" vertical="center"/>
    </xf>
    <xf numFmtId="0" fontId="32" fillId="0" borderId="15" xfId="0" applyFont="1" applyBorder="1" applyAlignment="1">
      <alignment horizontal="left" vertical="center"/>
    </xf>
    <xf numFmtId="0" fontId="32" fillId="0" borderId="0" xfId="0" applyFont="1" applyBorder="1" applyAlignment="1">
      <alignment horizontal="left" vertical="center"/>
    </xf>
    <xf numFmtId="0" fontId="10" fillId="9" borderId="27" xfId="0" applyFont="1" applyFill="1" applyBorder="1" applyAlignment="1">
      <alignment horizontal="center" vertical="center"/>
    </xf>
    <xf numFmtId="0" fontId="10" fillId="9" borderId="3" xfId="0" applyFont="1" applyFill="1" applyBorder="1" applyAlignment="1">
      <alignment horizontal="center" vertical="center"/>
    </xf>
    <xf numFmtId="0" fontId="0" fillId="0" borderId="0" xfId="0">
      <alignment vertical="center"/>
    </xf>
    <xf numFmtId="0" fontId="0" fillId="0" borderId="0" xfId="0" applyAlignment="1">
      <alignment horizontal="center" vertical="center"/>
    </xf>
    <xf numFmtId="0" fontId="3" fillId="0" borderId="28" xfId="0" applyFont="1" applyFill="1" applyBorder="1" applyAlignment="1">
      <alignment horizontal="center" vertical="center"/>
    </xf>
    <xf numFmtId="0" fontId="3" fillId="7" borderId="37" xfId="0" applyFont="1" applyFill="1" applyBorder="1" applyAlignment="1">
      <alignment horizontal="center" vertical="center"/>
    </xf>
    <xf numFmtId="0" fontId="3" fillId="8" borderId="31" xfId="0" applyFont="1" applyFill="1" applyBorder="1" applyAlignment="1">
      <alignment horizontal="center" vertical="center"/>
    </xf>
    <xf numFmtId="0" fontId="4" fillId="0" borderId="5" xfId="0" applyFont="1" applyFill="1" applyBorder="1" applyAlignment="1">
      <alignment horizontal="center" vertical="center" shrinkToFit="1"/>
    </xf>
    <xf numFmtId="0" fontId="5" fillId="2" borderId="38" xfId="0" applyFont="1" applyFill="1" applyBorder="1" applyAlignment="1">
      <alignment horizontal="center" vertical="center" shrinkToFit="1"/>
    </xf>
    <xf numFmtId="0" fontId="5" fillId="2" borderId="54" xfId="0" applyFont="1" applyFill="1" applyBorder="1" applyAlignment="1">
      <alignment horizontal="center" vertical="center" shrinkToFit="1"/>
    </xf>
    <xf numFmtId="0" fontId="7" fillId="6" borderId="1" xfId="0" applyFont="1" applyFill="1" applyBorder="1" applyAlignment="1">
      <alignment horizontal="center" vertical="center" shrinkToFit="1"/>
    </xf>
    <xf numFmtId="0" fontId="9" fillId="6" borderId="1" xfId="0" applyFont="1" applyFill="1" applyBorder="1" applyAlignment="1">
      <alignment horizontal="center" vertical="center" shrinkToFit="1"/>
    </xf>
    <xf numFmtId="0" fontId="8" fillId="6" borderId="1" xfId="0" applyFont="1" applyFill="1" applyBorder="1" applyAlignment="1">
      <alignment horizontal="center" vertical="center" shrinkToFit="1"/>
    </xf>
    <xf numFmtId="0" fontId="10" fillId="9" borderId="3" xfId="0" applyFont="1" applyFill="1" applyBorder="1" applyAlignment="1">
      <alignment horizontal="center" vertical="center"/>
    </xf>
    <xf numFmtId="0" fontId="3" fillId="0" borderId="55" xfId="0" applyFont="1" applyFill="1" applyBorder="1" applyAlignment="1">
      <alignment horizontal="center" vertical="center"/>
    </xf>
    <xf numFmtId="0" fontId="0" fillId="0" borderId="0" xfId="0">
      <alignment vertical="center"/>
    </xf>
    <xf numFmtId="0" fontId="0" fillId="0" borderId="0" xfId="0" applyAlignment="1">
      <alignment horizontal="center" vertical="center"/>
    </xf>
    <xf numFmtId="0" fontId="11" fillId="10" borderId="10" xfId="0" applyFont="1" applyFill="1" applyBorder="1" applyAlignment="1">
      <alignment horizontal="center" vertical="center" wrapText="1"/>
    </xf>
    <xf numFmtId="0" fontId="11" fillId="7" borderId="11" xfId="0" applyFont="1" applyFill="1" applyBorder="1" applyAlignment="1">
      <alignment horizontal="center" vertical="center" wrapText="1"/>
    </xf>
    <xf numFmtId="0" fontId="11" fillId="8" borderId="32" xfId="0" applyFont="1" applyFill="1" applyBorder="1" applyAlignment="1">
      <alignment horizontal="center" vertical="center" wrapText="1"/>
    </xf>
    <xf numFmtId="0" fontId="3" fillId="8" borderId="43" xfId="0" applyFont="1" applyFill="1" applyBorder="1" applyAlignment="1">
      <alignment horizontal="center" vertical="center"/>
    </xf>
    <xf numFmtId="0" fontId="3" fillId="8" borderId="34" xfId="0" applyFont="1" applyFill="1" applyBorder="1" applyAlignment="1">
      <alignment horizontal="center" vertical="center"/>
    </xf>
    <xf numFmtId="0" fontId="3" fillId="7" borderId="46" xfId="0" applyFont="1" applyFill="1" applyBorder="1" applyAlignment="1">
      <alignment horizontal="center" vertical="center"/>
    </xf>
    <xf numFmtId="0" fontId="3" fillId="7" borderId="47" xfId="0" applyFont="1" applyFill="1" applyBorder="1" applyAlignment="1">
      <alignment horizontal="center" vertical="center"/>
    </xf>
    <xf numFmtId="0" fontId="4" fillId="0" borderId="35" xfId="0" applyFont="1" applyFill="1" applyBorder="1" applyAlignment="1">
      <alignment horizontal="center" vertical="center" wrapText="1"/>
    </xf>
    <xf numFmtId="0" fontId="4" fillId="0" borderId="5" xfId="0" applyFont="1" applyFill="1" applyBorder="1" applyAlignment="1">
      <alignment horizontal="center" vertical="center" shrinkToFit="1"/>
    </xf>
    <xf numFmtId="0" fontId="5" fillId="2" borderId="38" xfId="0" applyFont="1" applyFill="1" applyBorder="1" applyAlignment="1">
      <alignment horizontal="center" vertical="center" shrinkToFit="1"/>
    </xf>
    <xf numFmtId="0" fontId="5" fillId="4" borderId="30" xfId="0" applyFont="1" applyFill="1" applyBorder="1" applyAlignment="1">
      <alignment horizontal="center" vertical="center" shrinkToFit="1"/>
    </xf>
    <xf numFmtId="0" fontId="4" fillId="3" borderId="51" xfId="0" applyFont="1" applyFill="1" applyBorder="1" applyAlignment="1">
      <alignment horizontal="center" vertical="center" wrapText="1"/>
    </xf>
    <xf numFmtId="0" fontId="3" fillId="0" borderId="52" xfId="0" applyFont="1" applyFill="1" applyBorder="1" applyAlignment="1">
      <alignment horizontal="center" vertical="center"/>
    </xf>
    <xf numFmtId="0" fontId="0" fillId="0" borderId="0" xfId="0">
      <alignment vertical="center"/>
    </xf>
    <xf numFmtId="0" fontId="0" fillId="0" borderId="0" xfId="0" applyAlignment="1">
      <alignment horizontal="center" vertical="center"/>
    </xf>
    <xf numFmtId="0" fontId="0" fillId="0" borderId="1" xfId="0" applyBorder="1" applyAlignment="1">
      <alignment horizontal="center" vertical="center"/>
    </xf>
    <xf numFmtId="0" fontId="2" fillId="5" borderId="1" xfId="0" applyFont="1" applyFill="1" applyBorder="1" applyAlignment="1">
      <alignment horizontal="center" vertical="center"/>
    </xf>
    <xf numFmtId="0" fontId="0" fillId="9" borderId="1" xfId="0" applyFill="1" applyBorder="1" applyAlignment="1">
      <alignment horizontal="center" vertical="center"/>
    </xf>
    <xf numFmtId="0" fontId="0" fillId="9" borderId="1" xfId="0" applyFill="1" applyBorder="1">
      <alignment vertical="center"/>
    </xf>
    <xf numFmtId="0" fontId="10" fillId="0" borderId="0" xfId="0" applyFont="1" applyAlignment="1">
      <alignment horizontal="left" vertical="center"/>
    </xf>
    <xf numFmtId="0" fontId="2" fillId="0" borderId="0" xfId="0" applyFont="1" applyAlignment="1">
      <alignment horizontal="left" vertical="center"/>
    </xf>
    <xf numFmtId="0" fontId="12" fillId="9" borderId="20" xfId="0" applyFont="1" applyFill="1" applyBorder="1" applyAlignment="1">
      <alignment horizontal="center" vertical="center"/>
    </xf>
    <xf numFmtId="0" fontId="12" fillId="9" borderId="1" xfId="0" applyFont="1" applyFill="1" applyBorder="1" applyAlignment="1">
      <alignment horizontal="center" vertical="center"/>
    </xf>
    <xf numFmtId="0" fontId="10" fillId="9" borderId="1" xfId="0" applyFont="1" applyFill="1" applyBorder="1" applyAlignment="1">
      <alignment horizontal="center" vertical="center"/>
    </xf>
    <xf numFmtId="0" fontId="10" fillId="9" borderId="27" xfId="0" applyFont="1" applyFill="1" applyBorder="1" applyAlignment="1">
      <alignment horizontal="center" vertical="center"/>
    </xf>
    <xf numFmtId="0" fontId="10" fillId="9" borderId="20" xfId="0" applyFont="1" applyFill="1" applyBorder="1" applyAlignment="1">
      <alignment horizontal="center" vertical="center"/>
    </xf>
    <xf numFmtId="0" fontId="10" fillId="9" borderId="3" xfId="0" applyFont="1" applyFill="1" applyBorder="1" applyAlignment="1">
      <alignment horizontal="center" vertical="center"/>
    </xf>
    <xf numFmtId="0" fontId="13" fillId="12" borderId="1" xfId="0" applyFont="1" applyFill="1" applyBorder="1" applyAlignment="1">
      <alignment horizontal="center" vertical="center"/>
    </xf>
    <xf numFmtId="0" fontId="0" fillId="9" borderId="20" xfId="0" applyFill="1" applyBorder="1" applyAlignment="1">
      <alignment horizontal="center" vertical="center"/>
    </xf>
    <xf numFmtId="0" fontId="0" fillId="9" borderId="3" xfId="0" applyFill="1" applyBorder="1" applyAlignment="1">
      <alignment horizontal="center" vertical="center"/>
    </xf>
    <xf numFmtId="0" fontId="0" fillId="0" borderId="27" xfId="0" applyBorder="1" applyAlignment="1">
      <alignment horizontal="center" vertical="center"/>
    </xf>
    <xf numFmtId="0" fontId="12" fillId="9" borderId="27" xfId="0" applyFont="1" applyFill="1" applyBorder="1" applyAlignment="1">
      <alignment horizontal="center" vertical="center"/>
    </xf>
    <xf numFmtId="0" fontId="7" fillId="14" borderId="1" xfId="0" applyFont="1" applyFill="1" applyBorder="1" applyAlignment="1">
      <alignment horizontal="center" vertical="center" shrinkToFit="1"/>
    </xf>
    <xf numFmtId="0" fontId="8" fillId="14" borderId="21" xfId="0" applyFont="1" applyFill="1" applyBorder="1" applyAlignment="1">
      <alignment horizontal="center" vertical="center" shrinkToFit="1"/>
    </xf>
    <xf numFmtId="0" fontId="9" fillId="14" borderId="1" xfId="0" applyFont="1" applyFill="1" applyBorder="1" applyAlignment="1">
      <alignment horizontal="center" vertical="center" shrinkToFit="1"/>
    </xf>
    <xf numFmtId="0" fontId="8" fillId="14" borderId="1" xfId="0" applyFont="1" applyFill="1" applyBorder="1" applyAlignment="1">
      <alignment horizontal="center" vertical="center" shrinkToFit="1"/>
    </xf>
    <xf numFmtId="0" fontId="7" fillId="14" borderId="1" xfId="0" applyFont="1" applyFill="1" applyBorder="1" applyAlignment="1">
      <alignment horizontal="center" vertical="center"/>
    </xf>
    <xf numFmtId="0" fontId="9" fillId="14" borderId="1" xfId="0" applyFont="1" applyFill="1" applyBorder="1" applyAlignment="1">
      <alignment horizontal="center" vertical="center"/>
    </xf>
    <xf numFmtId="0" fontId="8" fillId="14" borderId="1" xfId="0" applyFont="1" applyFill="1" applyBorder="1" applyAlignment="1">
      <alignment horizontal="center" vertical="center"/>
    </xf>
    <xf numFmtId="0" fontId="13" fillId="0" borderId="1" xfId="0" applyFont="1" applyFill="1" applyBorder="1" applyAlignment="1">
      <alignment horizontal="center" vertical="center"/>
    </xf>
    <xf numFmtId="0" fontId="0" fillId="0" borderId="15" xfId="0" applyBorder="1" applyAlignment="1">
      <alignment horizontal="left" vertical="center"/>
    </xf>
    <xf numFmtId="0" fontId="0" fillId="0" borderId="0" xfId="0" applyBorder="1" applyAlignment="1">
      <alignment horizontal="left" vertical="center"/>
    </xf>
    <xf numFmtId="0" fontId="0" fillId="0" borderId="16" xfId="0" applyBorder="1" applyAlignment="1">
      <alignment horizontal="left" vertical="center"/>
    </xf>
    <xf numFmtId="0" fontId="38" fillId="0" borderId="0" xfId="0" applyFont="1">
      <alignment vertical="center"/>
    </xf>
    <xf numFmtId="0" fontId="0" fillId="0" borderId="1" xfId="0" applyBorder="1" applyAlignment="1">
      <alignment horizontal="center" vertical="center"/>
    </xf>
    <xf numFmtId="0" fontId="0" fillId="9" borderId="1" xfId="0" applyFill="1" applyBorder="1" applyAlignment="1">
      <alignment horizontal="center" vertical="center"/>
    </xf>
    <xf numFmtId="0" fontId="2" fillId="5" borderId="1" xfId="0" applyFont="1" applyFill="1" applyBorder="1" applyAlignment="1">
      <alignment horizontal="center" vertical="center"/>
    </xf>
    <xf numFmtId="0" fontId="8" fillId="6" borderId="21" xfId="0" applyFont="1" applyFill="1" applyBorder="1" applyAlignment="1">
      <alignment horizontal="center" vertical="center" shrinkToFit="1"/>
    </xf>
    <xf numFmtId="0" fontId="8" fillId="14" borderId="21" xfId="0" applyFont="1" applyFill="1" applyBorder="1" applyAlignment="1">
      <alignment horizontal="center" vertical="center" shrinkToFit="1"/>
    </xf>
    <xf numFmtId="0" fontId="0" fillId="0" borderId="1" xfId="0" applyBorder="1" applyAlignment="1">
      <alignment horizontal="center" vertical="center"/>
    </xf>
    <xf numFmtId="0" fontId="0" fillId="9" borderId="1" xfId="0" applyFill="1" applyBorder="1" applyAlignment="1">
      <alignment horizontal="center" vertical="center"/>
    </xf>
    <xf numFmtId="0" fontId="2" fillId="5" borderId="1" xfId="0" applyFont="1" applyFill="1" applyBorder="1" applyAlignment="1">
      <alignment horizontal="center" vertical="center"/>
    </xf>
    <xf numFmtId="0" fontId="8" fillId="6" borderId="21" xfId="0" applyFont="1" applyFill="1" applyBorder="1" applyAlignment="1">
      <alignment horizontal="center" vertical="center" shrinkToFit="1"/>
    </xf>
    <xf numFmtId="0" fontId="8" fillId="14" borderId="21" xfId="0" applyFont="1" applyFill="1" applyBorder="1" applyAlignment="1">
      <alignment horizontal="center" vertical="center" shrinkToFit="1"/>
    </xf>
    <xf numFmtId="0" fontId="5" fillId="4" borderId="29" xfId="0" applyFont="1" applyFill="1" applyBorder="1" applyAlignment="1">
      <alignment horizontal="center" vertical="center" shrinkToFit="1"/>
    </xf>
    <xf numFmtId="0" fontId="2" fillId="5" borderId="3" xfId="0" applyFont="1" applyFill="1" applyBorder="1" applyAlignment="1">
      <alignment horizontal="center" vertical="center"/>
    </xf>
    <xf numFmtId="0" fontId="0" fillId="0" borderId="1" xfId="0" applyBorder="1" applyAlignment="1">
      <alignment horizontal="center" vertical="center"/>
    </xf>
    <xf numFmtId="0" fontId="4" fillId="0" borderId="1" xfId="0" applyFont="1" applyFill="1" applyBorder="1" applyAlignment="1">
      <alignment horizontal="center" vertical="center"/>
    </xf>
    <xf numFmtId="0" fontId="19" fillId="0" borderId="1" xfId="0" applyFont="1" applyFill="1" applyBorder="1" applyAlignment="1">
      <alignment horizontal="center" vertical="center"/>
    </xf>
    <xf numFmtId="0" fontId="39" fillId="0" borderId="0" xfId="0" applyFont="1">
      <alignment vertical="center"/>
    </xf>
    <xf numFmtId="0" fontId="29" fillId="0" borderId="12" xfId="0" applyFont="1" applyBorder="1">
      <alignment vertical="center"/>
    </xf>
    <xf numFmtId="0" fontId="0" fillId="0" borderId="13" xfId="0" applyBorder="1">
      <alignment vertical="center"/>
    </xf>
    <xf numFmtId="0" fontId="0" fillId="0" borderId="14" xfId="0" applyBorder="1">
      <alignment vertical="center"/>
    </xf>
    <xf numFmtId="0" fontId="40" fillId="0" borderId="15" xfId="0" applyFont="1" applyBorder="1">
      <alignment vertical="center"/>
    </xf>
    <xf numFmtId="0" fontId="0" fillId="0" borderId="0" xfId="0" applyBorder="1">
      <alignment vertical="center"/>
    </xf>
    <xf numFmtId="0" fontId="0" fillId="0" borderId="16" xfId="0" applyBorder="1">
      <alignment vertical="center"/>
    </xf>
    <xf numFmtId="0" fontId="0" fillId="0" borderId="15" xfId="0" applyBorder="1">
      <alignment vertical="center"/>
    </xf>
    <xf numFmtId="0" fontId="0" fillId="0" borderId="15" xfId="0" applyFill="1" applyBorder="1">
      <alignment vertical="center"/>
    </xf>
    <xf numFmtId="0" fontId="0" fillId="0" borderId="0" xfId="0" applyFill="1" applyBorder="1">
      <alignment vertical="center"/>
    </xf>
    <xf numFmtId="0" fontId="0" fillId="0" borderId="16" xfId="0" applyFill="1" applyBorder="1">
      <alignment vertical="center"/>
    </xf>
    <xf numFmtId="0" fontId="0" fillId="0" borderId="0" xfId="0">
      <alignment vertical="center"/>
    </xf>
    <xf numFmtId="0" fontId="40" fillId="0" borderId="15" xfId="0" applyFont="1" applyFill="1" applyBorder="1">
      <alignment vertical="center"/>
    </xf>
    <xf numFmtId="0" fontId="29" fillId="0" borderId="0" xfId="0" applyFont="1" applyFill="1" applyBorder="1">
      <alignment vertical="center"/>
    </xf>
    <xf numFmtId="0" fontId="29" fillId="0" borderId="16" xfId="0" applyFont="1" applyFill="1" applyBorder="1">
      <alignment vertical="center"/>
    </xf>
    <xf numFmtId="0" fontId="0" fillId="0" borderId="0" xfId="0">
      <alignment vertical="center"/>
    </xf>
    <xf numFmtId="0" fontId="0" fillId="0" borderId="16" xfId="0" applyBorder="1" applyAlignment="1">
      <alignment horizontal="left" vertical="center"/>
    </xf>
    <xf numFmtId="0" fontId="0" fillId="0" borderId="15" xfId="0" applyBorder="1" applyAlignment="1">
      <alignment horizontal="center" vertical="center"/>
    </xf>
    <xf numFmtId="0" fontId="0" fillId="0" borderId="0" xfId="0" applyBorder="1" applyAlignment="1">
      <alignment horizontal="center" vertical="center"/>
    </xf>
    <xf numFmtId="0" fontId="0" fillId="9" borderId="23" xfId="0" applyFill="1" applyBorder="1" applyAlignment="1">
      <alignment horizontal="center" vertical="center"/>
    </xf>
    <xf numFmtId="0" fontId="2" fillId="5" borderId="1" xfId="0" applyFont="1" applyFill="1" applyBorder="1" applyAlignment="1">
      <alignment horizontal="center" vertical="center"/>
    </xf>
    <xf numFmtId="0" fontId="0" fillId="0" borderId="0" xfId="0">
      <alignment vertical="center"/>
    </xf>
    <xf numFmtId="0" fontId="0" fillId="0" borderId="15" xfId="0" applyBorder="1" applyAlignment="1">
      <alignment horizontal="left" vertical="center"/>
    </xf>
    <xf numFmtId="0" fontId="0" fillId="0" borderId="0" xfId="0" applyBorder="1" applyAlignment="1">
      <alignment horizontal="left" vertical="center"/>
    </xf>
    <xf numFmtId="0" fontId="0" fillId="0" borderId="16" xfId="0" applyBorder="1" applyAlignment="1">
      <alignment horizontal="left" vertical="center"/>
    </xf>
    <xf numFmtId="0" fontId="0" fillId="0" borderId="0" xfId="0">
      <alignment vertical="center"/>
    </xf>
    <xf numFmtId="0" fontId="14" fillId="0" borderId="0" xfId="0" applyFont="1" applyAlignment="1">
      <alignment horizontal="left" vertical="center"/>
    </xf>
    <xf numFmtId="0" fontId="5" fillId="16" borderId="1" xfId="0" applyFont="1" applyFill="1" applyBorder="1" applyAlignment="1">
      <alignment horizontal="center" vertical="center"/>
    </xf>
    <xf numFmtId="0" fontId="21" fillId="0" borderId="1" xfId="0" applyFont="1" applyBorder="1" applyAlignment="1">
      <alignment horizontal="center" vertical="center"/>
    </xf>
    <xf numFmtId="0" fontId="0" fillId="9" borderId="19" xfId="0" applyFill="1" applyBorder="1" applyAlignment="1">
      <alignment horizontal="center" vertical="center"/>
    </xf>
    <xf numFmtId="0" fontId="10" fillId="9" borderId="15" xfId="0" applyFont="1" applyFill="1" applyBorder="1" applyAlignment="1">
      <alignment horizontal="center" vertical="center"/>
    </xf>
    <xf numFmtId="0" fontId="17" fillId="9" borderId="15" xfId="0" applyFont="1" applyFill="1" applyBorder="1" applyAlignment="1">
      <alignment horizontal="center" vertical="center"/>
    </xf>
    <xf numFmtId="0" fontId="0" fillId="0" borderId="0" xfId="0">
      <alignment vertical="center"/>
    </xf>
    <xf numFmtId="0" fontId="7" fillId="6" borderId="3" xfId="0" applyFont="1" applyFill="1" applyBorder="1" applyAlignment="1">
      <alignment horizontal="center" vertical="center" shrinkToFit="1"/>
    </xf>
    <xf numFmtId="0" fontId="8" fillId="6" borderId="17" xfId="0" applyFont="1" applyFill="1" applyBorder="1" applyAlignment="1">
      <alignment horizontal="center" vertical="center" shrinkToFit="1"/>
    </xf>
    <xf numFmtId="0" fontId="9" fillId="6" borderId="3" xfId="0" applyFont="1" applyFill="1" applyBorder="1" applyAlignment="1">
      <alignment horizontal="center" vertical="center" shrinkToFit="1"/>
    </xf>
    <xf numFmtId="0" fontId="8" fillId="6" borderId="3" xfId="0" applyFont="1" applyFill="1" applyBorder="1" applyAlignment="1">
      <alignment horizontal="center" vertical="center" shrinkToFit="1"/>
    </xf>
    <xf numFmtId="0" fontId="0" fillId="0" borderId="0" xfId="0">
      <alignment vertical="center"/>
    </xf>
    <xf numFmtId="0" fontId="0" fillId="0" borderId="0" xfId="0">
      <alignment vertical="center"/>
    </xf>
    <xf numFmtId="0" fontId="0" fillId="0" borderId="0" xfId="0" applyBorder="1" applyAlignment="1">
      <alignment horizontal="left" vertical="center"/>
    </xf>
    <xf numFmtId="0" fontId="0" fillId="0" borderId="15" xfId="0" applyBorder="1" applyAlignment="1">
      <alignment horizontal="left" vertical="center"/>
    </xf>
    <xf numFmtId="0" fontId="0" fillId="0" borderId="16" xfId="0" applyBorder="1" applyAlignment="1">
      <alignment horizontal="left" vertical="center"/>
    </xf>
    <xf numFmtId="0" fontId="0" fillId="0" borderId="0" xfId="0">
      <alignment vertical="center"/>
    </xf>
    <xf numFmtId="0" fontId="0" fillId="0" borderId="0" xfId="0" applyBorder="1" applyAlignment="1">
      <alignment horizontal="left" vertical="center"/>
    </xf>
    <xf numFmtId="0" fontId="0" fillId="0" borderId="16" xfId="0" applyBorder="1" applyAlignment="1">
      <alignment horizontal="left" vertical="center"/>
    </xf>
    <xf numFmtId="0" fontId="0" fillId="0" borderId="15" xfId="0" applyBorder="1" applyAlignment="1">
      <alignment horizontal="left" vertical="center"/>
    </xf>
    <xf numFmtId="0" fontId="0" fillId="0" borderId="0" xfId="0">
      <alignment vertical="center"/>
    </xf>
    <xf numFmtId="0" fontId="0" fillId="0" borderId="0" xfId="0">
      <alignment vertical="center"/>
    </xf>
    <xf numFmtId="0" fontId="0" fillId="0" borderId="1" xfId="0" applyBorder="1" applyAlignment="1">
      <alignment horizontal="center" vertical="center"/>
    </xf>
    <xf numFmtId="0" fontId="0" fillId="9" borderId="1" xfId="0" applyFill="1" applyBorder="1" applyAlignment="1">
      <alignment horizontal="center" vertical="center"/>
    </xf>
    <xf numFmtId="0" fontId="0" fillId="9" borderId="23" xfId="0" applyFill="1" applyBorder="1" applyAlignment="1">
      <alignment horizontal="center" vertical="center"/>
    </xf>
    <xf numFmtId="0" fontId="2" fillId="5" borderId="1" xfId="0" applyFont="1" applyFill="1" applyBorder="1" applyAlignment="1">
      <alignment horizontal="center" vertical="center"/>
    </xf>
    <xf numFmtId="0" fontId="0" fillId="0" borderId="0" xfId="0">
      <alignment vertical="center"/>
    </xf>
    <xf numFmtId="0" fontId="0" fillId="0" borderId="15" xfId="0" applyBorder="1" applyAlignment="1">
      <alignment horizontal="left" vertical="center"/>
    </xf>
    <xf numFmtId="0" fontId="0" fillId="0" borderId="0" xfId="0" applyBorder="1" applyAlignment="1">
      <alignment horizontal="left" vertical="center"/>
    </xf>
    <xf numFmtId="0" fontId="0" fillId="0" borderId="16" xfId="0" applyBorder="1" applyAlignment="1">
      <alignment horizontal="left" vertical="center"/>
    </xf>
    <xf numFmtId="0" fontId="10" fillId="0" borderId="15" xfId="0" applyFont="1" applyBorder="1" applyAlignment="1">
      <alignment horizontal="left" vertical="center"/>
    </xf>
    <xf numFmtId="0" fontId="0" fillId="0" borderId="1" xfId="0" applyBorder="1" applyAlignment="1">
      <alignment horizontal="center" vertical="center"/>
    </xf>
    <xf numFmtId="0" fontId="0" fillId="9" borderId="1" xfId="0" applyFill="1" applyBorder="1" applyAlignment="1">
      <alignment horizontal="center" vertical="center"/>
    </xf>
    <xf numFmtId="0" fontId="2" fillId="5" borderId="1" xfId="0" applyFont="1" applyFill="1" applyBorder="1" applyAlignment="1">
      <alignment horizontal="center" vertical="center"/>
    </xf>
    <xf numFmtId="0" fontId="0" fillId="0" borderId="0" xfId="0">
      <alignment vertical="center"/>
    </xf>
    <xf numFmtId="0" fontId="0" fillId="0" borderId="16" xfId="0" applyBorder="1" applyAlignment="1">
      <alignment vertical="center"/>
    </xf>
    <xf numFmtId="0" fontId="0" fillId="0" borderId="16" xfId="0" applyBorder="1" applyAlignment="1">
      <alignment horizontal="center" vertical="center"/>
    </xf>
    <xf numFmtId="0" fontId="0" fillId="9" borderId="14" xfId="0" applyFill="1" applyBorder="1" applyAlignment="1">
      <alignment horizontal="center" vertical="center"/>
    </xf>
    <xf numFmtId="0" fontId="7" fillId="14" borderId="3" xfId="0" applyFont="1" applyFill="1" applyBorder="1" applyAlignment="1">
      <alignment horizontal="center" vertical="center" shrinkToFit="1"/>
    </xf>
    <xf numFmtId="0" fontId="8" fillId="14" borderId="17" xfId="0" applyFont="1" applyFill="1" applyBorder="1" applyAlignment="1">
      <alignment horizontal="center" vertical="center" shrinkToFit="1"/>
    </xf>
    <xf numFmtId="0" fontId="9" fillId="14" borderId="3" xfId="0" applyFont="1" applyFill="1" applyBorder="1" applyAlignment="1">
      <alignment horizontal="center" vertical="center" shrinkToFit="1"/>
    </xf>
    <xf numFmtId="0" fontId="8" fillId="14" borderId="3" xfId="0" applyFont="1" applyFill="1" applyBorder="1" applyAlignment="1">
      <alignment horizontal="center" vertical="center" shrinkToFit="1"/>
    </xf>
    <xf numFmtId="0" fontId="0" fillId="0" borderId="0" xfId="0" applyBorder="1">
      <alignment vertical="center"/>
    </xf>
    <xf numFmtId="0" fontId="0" fillId="0" borderId="16" xfId="0" applyBorder="1">
      <alignment vertical="center"/>
    </xf>
    <xf numFmtId="0" fontId="0" fillId="0" borderId="0" xfId="0">
      <alignment vertical="center"/>
    </xf>
    <xf numFmtId="0" fontId="59" fillId="0" borderId="15" xfId="0" applyFont="1" applyBorder="1" applyAlignment="1">
      <alignment vertical="center"/>
    </xf>
    <xf numFmtId="0" fontId="59" fillId="0" borderId="0" xfId="0" applyFont="1" applyBorder="1" applyAlignment="1">
      <alignment vertical="center"/>
    </xf>
    <xf numFmtId="0" fontId="0" fillId="0" borderId="0" xfId="0">
      <alignment vertical="center"/>
    </xf>
    <xf numFmtId="0" fontId="0" fillId="0" borderId="1" xfId="0" applyBorder="1" applyAlignment="1">
      <alignment horizontal="center" vertical="center"/>
    </xf>
    <xf numFmtId="0" fontId="0" fillId="9" borderId="1" xfId="0" applyFill="1" applyBorder="1" applyAlignment="1">
      <alignment horizontal="center" vertical="center"/>
    </xf>
    <xf numFmtId="0" fontId="2" fillId="5" borderId="1" xfId="0" applyFont="1" applyFill="1" applyBorder="1" applyAlignment="1">
      <alignment horizontal="center" vertical="center"/>
    </xf>
    <xf numFmtId="0" fontId="0" fillId="9" borderId="23" xfId="0" applyFill="1" applyBorder="1" applyAlignment="1">
      <alignment horizontal="center" vertical="center"/>
    </xf>
    <xf numFmtId="0" fontId="0" fillId="0" borderId="0" xfId="0">
      <alignment vertical="center"/>
    </xf>
    <xf numFmtId="0" fontId="14" fillId="0" borderId="0" xfId="0" applyFont="1" applyAlignment="1">
      <alignment horizontal="left" vertical="center"/>
    </xf>
    <xf numFmtId="0" fontId="8" fillId="6" borderId="21" xfId="0" applyFont="1" applyFill="1" applyBorder="1" applyAlignment="1">
      <alignment horizontal="center" vertical="center" shrinkToFit="1"/>
    </xf>
    <xf numFmtId="0" fontId="5" fillId="4" borderId="29" xfId="0" applyFont="1" applyFill="1" applyBorder="1" applyAlignment="1">
      <alignment horizontal="center" vertical="center" shrinkToFit="1"/>
    </xf>
    <xf numFmtId="0" fontId="0" fillId="9" borderId="1" xfId="0" applyFill="1" applyBorder="1" applyAlignment="1">
      <alignment horizontal="center" vertical="center"/>
    </xf>
    <xf numFmtId="0" fontId="2" fillId="5" borderId="1" xfId="0" applyFont="1" applyFill="1" applyBorder="1" applyAlignment="1">
      <alignment horizontal="center" vertical="center"/>
    </xf>
    <xf numFmtId="0" fontId="0" fillId="0" borderId="0" xfId="0" applyBorder="1">
      <alignment vertical="center"/>
    </xf>
    <xf numFmtId="0" fontId="0" fillId="0" borderId="0" xfId="0">
      <alignment vertical="center"/>
    </xf>
    <xf numFmtId="0" fontId="0" fillId="0" borderId="15" xfId="0" applyBorder="1" applyAlignment="1">
      <alignment horizontal="left" vertical="center"/>
    </xf>
    <xf numFmtId="0" fontId="0" fillId="0" borderId="0" xfId="0" applyBorder="1" applyAlignment="1">
      <alignment horizontal="left" vertical="center"/>
    </xf>
    <xf numFmtId="0" fontId="0" fillId="0" borderId="16" xfId="0" applyBorder="1" applyAlignment="1">
      <alignment horizontal="left" vertical="center"/>
    </xf>
    <xf numFmtId="0" fontId="8" fillId="6" borderId="17" xfId="0" applyFont="1" applyFill="1" applyBorder="1" applyAlignment="1">
      <alignment horizontal="center" vertical="center" shrinkToFit="1"/>
    </xf>
    <xf numFmtId="0" fontId="0" fillId="0" borderId="17" xfId="0" applyBorder="1" applyAlignment="1">
      <alignment horizontal="left" vertical="center"/>
    </xf>
    <xf numFmtId="0" fontId="0" fillId="0" borderId="18" xfId="0" applyBorder="1" applyAlignment="1">
      <alignment horizontal="left" vertical="center"/>
    </xf>
    <xf numFmtId="0" fontId="0" fillId="0" borderId="19" xfId="0" applyBorder="1" applyAlignment="1">
      <alignment horizontal="left" vertical="center"/>
    </xf>
    <xf numFmtId="0" fontId="56" fillId="0" borderId="15" xfId="0" applyFont="1" applyBorder="1" applyAlignment="1">
      <alignment horizontal="left" vertical="center"/>
    </xf>
    <xf numFmtId="0" fontId="56" fillId="0" borderId="0" xfId="0" applyFont="1" applyBorder="1" applyAlignment="1">
      <alignment horizontal="left" vertical="center"/>
    </xf>
    <xf numFmtId="0" fontId="56" fillId="0" borderId="16" xfId="0" applyFont="1" applyBorder="1" applyAlignment="1">
      <alignment horizontal="left" vertical="center"/>
    </xf>
    <xf numFmtId="0" fontId="0" fillId="0" borderId="16" xfId="0" applyBorder="1" applyAlignment="1">
      <alignment vertical="center"/>
    </xf>
    <xf numFmtId="0" fontId="51" fillId="0" borderId="15" xfId="0" applyFont="1" applyBorder="1" applyAlignment="1">
      <alignment horizontal="left" vertical="center"/>
    </xf>
    <xf numFmtId="0" fontId="51" fillId="0" borderId="0" xfId="0" applyFont="1" applyBorder="1" applyAlignment="1">
      <alignment horizontal="left" vertical="center"/>
    </xf>
    <xf numFmtId="0" fontId="51" fillId="0" borderId="16" xfId="0" applyFont="1" applyBorder="1" applyAlignment="1">
      <alignment horizontal="left" vertical="center"/>
    </xf>
    <xf numFmtId="0" fontId="0" fillId="0" borderId="0" xfId="0" applyBorder="1" applyAlignment="1">
      <alignment horizontal="center" vertical="center"/>
    </xf>
    <xf numFmtId="0" fontId="51" fillId="0" borderId="17" xfId="0" applyFont="1" applyBorder="1" applyAlignment="1">
      <alignment horizontal="left" vertical="center"/>
    </xf>
    <xf numFmtId="0" fontId="51" fillId="0" borderId="18" xfId="0" applyFont="1" applyBorder="1" applyAlignment="1">
      <alignment horizontal="left" vertical="center"/>
    </xf>
    <xf numFmtId="0" fontId="51" fillId="0" borderId="19" xfId="0" applyFont="1" applyBorder="1" applyAlignment="1">
      <alignment horizontal="left" vertical="center"/>
    </xf>
    <xf numFmtId="0" fontId="8" fillId="14" borderId="17" xfId="0" applyFont="1" applyFill="1" applyBorder="1" applyAlignment="1">
      <alignment horizontal="center" vertical="center" shrinkToFit="1"/>
    </xf>
    <xf numFmtId="0" fontId="0" fillId="0" borderId="0" xfId="0">
      <alignment vertical="center"/>
    </xf>
    <xf numFmtId="0" fontId="0" fillId="0" borderId="0" xfId="0" applyBorder="1" applyAlignment="1">
      <alignment horizontal="left" vertical="center"/>
    </xf>
    <xf numFmtId="0" fontId="0" fillId="0" borderId="16" xfId="0" applyBorder="1" applyAlignment="1">
      <alignment horizontal="left" vertical="center"/>
    </xf>
    <xf numFmtId="0" fontId="0" fillId="0" borderId="15" xfId="0" applyBorder="1" applyAlignment="1">
      <alignment horizontal="left" vertical="center"/>
    </xf>
    <xf numFmtId="0" fontId="53" fillId="0" borderId="81" xfId="0" applyFont="1" applyBorder="1" applyAlignment="1">
      <alignment horizontal="left" vertical="center"/>
    </xf>
    <xf numFmtId="0" fontId="53" fillId="0" borderId="82" xfId="0" applyFont="1" applyBorder="1" applyAlignment="1">
      <alignment horizontal="left" vertical="center"/>
    </xf>
    <xf numFmtId="0" fontId="53" fillId="0" borderId="83" xfId="0" applyFont="1" applyBorder="1" applyAlignment="1">
      <alignment horizontal="left" vertical="center"/>
    </xf>
    <xf numFmtId="0" fontId="0" fillId="0" borderId="0" xfId="0">
      <alignment vertical="center"/>
    </xf>
    <xf numFmtId="0" fontId="53" fillId="0" borderId="0" xfId="0" applyFont="1" applyBorder="1" applyAlignment="1">
      <alignment horizontal="left" vertical="center"/>
    </xf>
    <xf numFmtId="0" fontId="53" fillId="0" borderId="15" xfId="0" applyFont="1" applyBorder="1" applyAlignment="1">
      <alignment horizontal="left" vertical="center"/>
    </xf>
    <xf numFmtId="0" fontId="53" fillId="0" borderId="16" xfId="0" applyFont="1" applyBorder="1" applyAlignment="1">
      <alignment horizontal="left" vertical="center"/>
    </xf>
    <xf numFmtId="0" fontId="51" fillId="0" borderId="0" xfId="0" applyFont="1" applyBorder="1" applyAlignment="1">
      <alignment horizontal="left" vertical="center"/>
    </xf>
    <xf numFmtId="0" fontId="51" fillId="0" borderId="16" xfId="0" applyFont="1" applyBorder="1" applyAlignment="1">
      <alignment horizontal="left" vertical="center"/>
    </xf>
    <xf numFmtId="0" fontId="102" fillId="0" borderId="15" xfId="0" applyFont="1" applyBorder="1" applyAlignment="1">
      <alignment horizontal="left" vertical="center"/>
    </xf>
    <xf numFmtId="0" fontId="102" fillId="0" borderId="0" xfId="0" applyFont="1" applyBorder="1" applyAlignment="1">
      <alignment horizontal="left" vertical="center"/>
    </xf>
    <xf numFmtId="0" fontId="102" fillId="0" borderId="16" xfId="0" applyFont="1" applyBorder="1" applyAlignment="1">
      <alignment horizontal="left" vertical="center"/>
    </xf>
    <xf numFmtId="0" fontId="0" fillId="0" borderId="1" xfId="0" applyBorder="1" applyAlignment="1">
      <alignment horizontal="center" vertical="center"/>
    </xf>
    <xf numFmtId="0" fontId="0" fillId="9" borderId="1" xfId="0" applyFill="1" applyBorder="1" applyAlignment="1">
      <alignment horizontal="center" vertical="center"/>
    </xf>
    <xf numFmtId="0" fontId="2" fillId="5" borderId="1" xfId="0" applyFont="1" applyFill="1" applyBorder="1" applyAlignment="1">
      <alignment horizontal="center" vertical="center"/>
    </xf>
    <xf numFmtId="0" fontId="0" fillId="0" borderId="0" xfId="0">
      <alignment vertical="center"/>
    </xf>
    <xf numFmtId="0" fontId="0" fillId="0" borderId="0" xfId="0" applyBorder="1" applyAlignment="1">
      <alignment horizontal="left" vertical="center"/>
    </xf>
    <xf numFmtId="0" fontId="53" fillId="0" borderId="0" xfId="0" applyFont="1" applyBorder="1" applyAlignment="1">
      <alignment horizontal="left" vertical="center"/>
    </xf>
    <xf numFmtId="0" fontId="0" fillId="0" borderId="16" xfId="0" applyBorder="1" applyAlignment="1">
      <alignment horizontal="left" vertical="center"/>
    </xf>
    <xf numFmtId="0" fontId="0" fillId="0" borderId="15" xfId="0" applyBorder="1" applyAlignment="1">
      <alignment horizontal="left" vertical="center"/>
    </xf>
    <xf numFmtId="0" fontId="53" fillId="0" borderId="15" xfId="0" applyFont="1" applyBorder="1" applyAlignment="1">
      <alignment horizontal="left" vertical="center"/>
    </xf>
    <xf numFmtId="0" fontId="53" fillId="0" borderId="16" xfId="0" applyFont="1" applyBorder="1" applyAlignment="1">
      <alignment horizontal="left" vertical="center"/>
    </xf>
    <xf numFmtId="0" fontId="51" fillId="0" borderId="15" xfId="0" applyFont="1" applyBorder="1" applyAlignment="1">
      <alignment horizontal="left" vertical="center"/>
    </xf>
    <xf numFmtId="0" fontId="51" fillId="0" borderId="0" xfId="0" applyFont="1" applyBorder="1" applyAlignment="1">
      <alignment horizontal="left" vertical="center"/>
    </xf>
    <xf numFmtId="0" fontId="51" fillId="0" borderId="16" xfId="0" applyFont="1" applyBorder="1" applyAlignment="1">
      <alignment horizontal="left" vertical="center"/>
    </xf>
    <xf numFmtId="0" fontId="14" fillId="0" borderId="0" xfId="0" applyFont="1" applyBorder="1" applyAlignment="1">
      <alignment horizontal="left" vertical="center"/>
    </xf>
    <xf numFmtId="0" fontId="101" fillId="0" borderId="15" xfId="0" applyFont="1" applyBorder="1" applyAlignment="1">
      <alignment horizontal="center" vertical="center"/>
    </xf>
    <xf numFmtId="0" fontId="101" fillId="0" borderId="0" xfId="0" applyFont="1" applyBorder="1" applyAlignment="1">
      <alignment horizontal="center" vertical="center"/>
    </xf>
    <xf numFmtId="0" fontId="101" fillId="0" borderId="16" xfId="0" applyFont="1" applyBorder="1" applyAlignment="1">
      <alignment horizontal="center" vertical="center"/>
    </xf>
    <xf numFmtId="0" fontId="51" fillId="0" borderId="15" xfId="0" applyFont="1" applyBorder="1" applyAlignment="1">
      <alignment horizontal="center" vertical="center" shrinkToFit="1"/>
    </xf>
    <xf numFmtId="0" fontId="51" fillId="0" borderId="0" xfId="0" applyFont="1" applyBorder="1" applyAlignment="1">
      <alignment horizontal="center" vertical="center" shrinkToFit="1"/>
    </xf>
    <xf numFmtId="0" fontId="51" fillId="0" borderId="16" xfId="0" applyFont="1" applyBorder="1" applyAlignment="1">
      <alignment horizontal="center" vertical="center" shrinkToFit="1"/>
    </xf>
    <xf numFmtId="0" fontId="14" fillId="0" borderId="16" xfId="0" applyFont="1" applyBorder="1" applyAlignment="1">
      <alignment horizontal="left" vertical="center"/>
    </xf>
    <xf numFmtId="0" fontId="99" fillId="0" borderId="0" xfId="0" applyFont="1" applyBorder="1" applyAlignment="1">
      <alignment horizontal="left" vertical="center"/>
    </xf>
    <xf numFmtId="0" fontId="99" fillId="0" borderId="16" xfId="0" applyFont="1" applyBorder="1" applyAlignment="1">
      <alignment horizontal="left" vertical="center"/>
    </xf>
    <xf numFmtId="0" fontId="106" fillId="0" borderId="15" xfId="0" applyFont="1" applyBorder="1" applyAlignment="1">
      <alignment horizontal="left" vertical="center"/>
    </xf>
    <xf numFmtId="0" fontId="106" fillId="0" borderId="0" xfId="0" applyFont="1" applyBorder="1" applyAlignment="1">
      <alignment horizontal="left" vertical="center"/>
    </xf>
    <xf numFmtId="0" fontId="106" fillId="0" borderId="16" xfId="0" applyFont="1" applyBorder="1" applyAlignment="1">
      <alignment horizontal="left" vertical="center"/>
    </xf>
    <xf numFmtId="0" fontId="0" fillId="9" borderId="1" xfId="0" applyFill="1" applyBorder="1" applyAlignment="1">
      <alignment horizontal="center" vertical="center"/>
    </xf>
    <xf numFmtId="0" fontId="2" fillId="5" borderId="1" xfId="0" applyFont="1" applyFill="1" applyBorder="1" applyAlignment="1">
      <alignment horizontal="center" vertical="center"/>
    </xf>
    <xf numFmtId="0" fontId="0" fillId="0" borderId="0" xfId="0">
      <alignment vertical="center"/>
    </xf>
    <xf numFmtId="0" fontId="0" fillId="0" borderId="15" xfId="0" applyBorder="1" applyAlignment="1">
      <alignment horizontal="left" vertical="center"/>
    </xf>
    <xf numFmtId="0" fontId="0" fillId="0" borderId="0" xfId="0" applyBorder="1" applyAlignment="1">
      <alignment horizontal="left" vertical="center"/>
    </xf>
    <xf numFmtId="0" fontId="0" fillId="0" borderId="16" xfId="0" applyBorder="1" applyAlignment="1">
      <alignment horizontal="left" vertical="center"/>
    </xf>
    <xf numFmtId="0" fontId="0" fillId="0" borderId="0" xfId="0">
      <alignment vertical="center"/>
    </xf>
    <xf numFmtId="0" fontId="38" fillId="0" borderId="27" xfId="0" applyFont="1" applyBorder="1" applyAlignment="1">
      <alignment horizontal="center" vertical="center"/>
    </xf>
    <xf numFmtId="0" fontId="21" fillId="0" borderId="15" xfId="0" applyFont="1" applyBorder="1" applyAlignment="1">
      <alignment horizontal="left" vertical="center"/>
    </xf>
    <xf numFmtId="0" fontId="36" fillId="5" borderId="57" xfId="0" applyFont="1" applyFill="1" applyBorder="1" applyAlignment="1">
      <alignment horizontal="center" vertical="center"/>
    </xf>
    <xf numFmtId="0" fontId="36" fillId="5" borderId="60" xfId="0" applyFont="1" applyFill="1" applyBorder="1" applyAlignment="1">
      <alignment horizontal="center" vertical="center"/>
    </xf>
    <xf numFmtId="0" fontId="38" fillId="21" borderId="0" xfId="0" applyFont="1" applyFill="1" applyBorder="1" applyAlignment="1">
      <alignment horizontal="center" vertical="center"/>
    </xf>
    <xf numFmtId="0" fontId="38" fillId="21" borderId="62" xfId="0" applyFont="1" applyFill="1" applyBorder="1" applyAlignment="1">
      <alignment horizontal="center" vertical="center"/>
    </xf>
    <xf numFmtId="0" fontId="36" fillId="21" borderId="56" xfId="0" applyFont="1" applyFill="1" applyBorder="1" applyAlignment="1">
      <alignment horizontal="center" vertical="center"/>
    </xf>
    <xf numFmtId="0" fontId="36" fillId="21" borderId="62" xfId="0" applyFont="1" applyFill="1" applyBorder="1" applyAlignment="1">
      <alignment horizontal="center" vertical="center"/>
    </xf>
    <xf numFmtId="0" fontId="114" fillId="23" borderId="63" xfId="0" applyFont="1" applyFill="1" applyBorder="1" applyAlignment="1">
      <alignment horizontal="center" vertical="center"/>
    </xf>
    <xf numFmtId="0" fontId="114" fillId="18" borderId="64" xfId="0" applyFont="1" applyFill="1" applyBorder="1" applyAlignment="1">
      <alignment horizontal="center" vertical="center"/>
    </xf>
    <xf numFmtId="0" fontId="115" fillId="18" borderId="64" xfId="0" applyFont="1" applyFill="1" applyBorder="1" applyAlignment="1">
      <alignment horizontal="center" vertical="center"/>
    </xf>
    <xf numFmtId="0" fontId="10" fillId="27" borderId="88" xfId="0" applyFont="1" applyFill="1" applyBorder="1" applyAlignment="1">
      <alignment horizontal="center" vertical="center"/>
    </xf>
    <xf numFmtId="0" fontId="10" fillId="28" borderId="89" xfId="0" applyFont="1" applyFill="1" applyBorder="1" applyAlignment="1">
      <alignment horizontal="center" vertical="center"/>
    </xf>
    <xf numFmtId="0" fontId="120" fillId="29" borderId="87" xfId="0" applyFont="1" applyFill="1" applyBorder="1" applyAlignment="1">
      <alignment horizontal="center" vertical="center"/>
    </xf>
    <xf numFmtId="0" fontId="10" fillId="27" borderId="90" xfId="0" applyFont="1" applyFill="1" applyBorder="1" applyAlignment="1">
      <alignment horizontal="center" vertical="center"/>
    </xf>
    <xf numFmtId="0" fontId="10" fillId="27" borderId="91" xfId="0" applyFont="1" applyFill="1" applyBorder="1" applyAlignment="1">
      <alignment horizontal="center" vertical="center"/>
    </xf>
    <xf numFmtId="0" fontId="122" fillId="0" borderId="0" xfId="0" applyFont="1">
      <alignment vertical="center"/>
    </xf>
    <xf numFmtId="0" fontId="0" fillId="0" borderId="1" xfId="0" applyBorder="1" applyAlignment="1">
      <alignment horizontal="center" vertical="center"/>
    </xf>
    <xf numFmtId="0" fontId="10" fillId="9" borderId="1" xfId="0" applyFont="1" applyFill="1" applyBorder="1" applyAlignment="1">
      <alignment horizontal="center" vertical="center"/>
    </xf>
    <xf numFmtId="0" fontId="10" fillId="9" borderId="27" xfId="0" applyFont="1" applyFill="1" applyBorder="1" applyAlignment="1">
      <alignment horizontal="center" vertical="center"/>
    </xf>
    <xf numFmtId="0" fontId="10" fillId="9" borderId="20" xfId="0" applyFont="1" applyFill="1" applyBorder="1" applyAlignment="1">
      <alignment horizontal="center" vertical="center"/>
    </xf>
    <xf numFmtId="0" fontId="10" fillId="9" borderId="3" xfId="0" applyFont="1" applyFill="1" applyBorder="1" applyAlignment="1">
      <alignment horizontal="center" vertical="center"/>
    </xf>
    <xf numFmtId="0" fontId="0" fillId="0" borderId="0" xfId="0">
      <alignment vertical="center"/>
    </xf>
    <xf numFmtId="0" fontId="0" fillId="0" borderId="0" xfId="0" applyAlignment="1">
      <alignment horizontal="center" vertical="center"/>
    </xf>
    <xf numFmtId="0" fontId="10" fillId="0" borderId="0" xfId="0" applyFont="1">
      <alignment vertical="center"/>
    </xf>
    <xf numFmtId="0" fontId="0" fillId="0" borderId="0" xfId="0">
      <alignment vertical="center"/>
    </xf>
    <xf numFmtId="0" fontId="0" fillId="0" borderId="0" xfId="0" applyAlignment="1">
      <alignment horizontal="center" vertical="center"/>
    </xf>
    <xf numFmtId="0" fontId="11" fillId="10" borderId="10" xfId="0" applyFont="1" applyFill="1" applyBorder="1" applyAlignment="1">
      <alignment horizontal="center" vertical="center" wrapText="1"/>
    </xf>
    <xf numFmtId="0" fontId="11" fillId="7" borderId="11" xfId="0" applyFont="1" applyFill="1" applyBorder="1" applyAlignment="1">
      <alignment horizontal="center" vertical="center" wrapText="1"/>
    </xf>
    <xf numFmtId="0" fontId="11" fillId="8" borderId="32" xfId="0" applyFont="1" applyFill="1" applyBorder="1" applyAlignment="1">
      <alignment horizontal="center" vertical="center" wrapText="1"/>
    </xf>
    <xf numFmtId="0" fontId="3" fillId="8" borderId="43" xfId="0" applyFont="1" applyFill="1" applyBorder="1" applyAlignment="1">
      <alignment horizontal="center" vertical="center"/>
    </xf>
    <xf numFmtId="0" fontId="3" fillId="8" borderId="34" xfId="0" applyFont="1" applyFill="1" applyBorder="1" applyAlignment="1">
      <alignment horizontal="center" vertical="center"/>
    </xf>
    <xf numFmtId="0" fontId="3" fillId="7" borderId="46" xfId="0" applyFont="1" applyFill="1" applyBorder="1" applyAlignment="1">
      <alignment horizontal="center" vertical="center"/>
    </xf>
    <xf numFmtId="0" fontId="3" fillId="7" borderId="47" xfId="0" applyFont="1" applyFill="1" applyBorder="1" applyAlignment="1">
      <alignment horizontal="center" vertical="center"/>
    </xf>
    <xf numFmtId="0" fontId="4" fillId="0" borderId="35" xfId="0" applyFont="1" applyFill="1" applyBorder="1" applyAlignment="1">
      <alignment horizontal="center" vertical="center" wrapText="1"/>
    </xf>
    <xf numFmtId="0" fontId="4" fillId="0" borderId="5" xfId="0" applyFont="1" applyFill="1" applyBorder="1" applyAlignment="1">
      <alignment horizontal="center" vertical="center" shrinkToFit="1"/>
    </xf>
    <xf numFmtId="0" fontId="5" fillId="2" borderId="38" xfId="0" applyFont="1" applyFill="1" applyBorder="1" applyAlignment="1">
      <alignment horizontal="center" vertical="center" shrinkToFit="1"/>
    </xf>
    <xf numFmtId="0" fontId="5" fillId="4" borderId="30" xfId="0" applyFont="1" applyFill="1" applyBorder="1" applyAlignment="1">
      <alignment horizontal="center" vertical="center" shrinkToFit="1"/>
    </xf>
    <xf numFmtId="0" fontId="4" fillId="3" borderId="51" xfId="0" applyFont="1" applyFill="1" applyBorder="1" applyAlignment="1">
      <alignment horizontal="center" vertical="center" wrapText="1"/>
    </xf>
    <xf numFmtId="0" fontId="3" fillId="0" borderId="52" xfId="0" applyFont="1" applyFill="1" applyBorder="1" applyAlignment="1">
      <alignment horizontal="center" vertical="center"/>
    </xf>
    <xf numFmtId="0" fontId="3" fillId="0" borderId="55" xfId="0" applyFont="1" applyFill="1" applyBorder="1" applyAlignment="1">
      <alignment horizontal="center" vertical="center"/>
    </xf>
    <xf numFmtId="0" fontId="0" fillId="0" borderId="15" xfId="0" applyBorder="1" applyAlignment="1">
      <alignment horizontal="left" vertical="center"/>
    </xf>
    <xf numFmtId="0" fontId="0" fillId="0" borderId="0" xfId="0" applyBorder="1" applyAlignment="1">
      <alignment horizontal="left" vertical="center"/>
    </xf>
    <xf numFmtId="0" fontId="0" fillId="0" borderId="16" xfId="0" applyBorder="1" applyAlignment="1">
      <alignment horizontal="left" vertical="center"/>
    </xf>
    <xf numFmtId="0" fontId="115" fillId="18" borderId="64" xfId="0" applyFont="1" applyFill="1" applyBorder="1" applyAlignment="1">
      <alignment horizontal="center" vertical="center"/>
    </xf>
    <xf numFmtId="0" fontId="10" fillId="27" borderId="88" xfId="0" applyFont="1" applyFill="1" applyBorder="1" applyAlignment="1">
      <alignment horizontal="center" vertical="center"/>
    </xf>
    <xf numFmtId="0" fontId="10" fillId="28" borderId="89" xfId="0" applyFont="1" applyFill="1" applyBorder="1" applyAlignment="1">
      <alignment horizontal="center" vertical="center"/>
    </xf>
    <xf numFmtId="0" fontId="120" fillId="29" borderId="87" xfId="0" applyFont="1" applyFill="1" applyBorder="1" applyAlignment="1">
      <alignment horizontal="center" vertical="center"/>
    </xf>
    <xf numFmtId="0" fontId="0" fillId="0" borderId="0" xfId="0">
      <alignment vertical="center"/>
    </xf>
    <xf numFmtId="0" fontId="0" fillId="0" borderId="15" xfId="0" applyBorder="1" applyAlignment="1">
      <alignment horizontal="left" vertical="center"/>
    </xf>
    <xf numFmtId="0" fontId="0" fillId="0" borderId="0" xfId="0" applyBorder="1" applyAlignment="1">
      <alignment horizontal="left" vertical="center"/>
    </xf>
    <xf numFmtId="0" fontId="0" fillId="0" borderId="16" xfId="0" applyBorder="1" applyAlignment="1">
      <alignment horizontal="left" vertical="center"/>
    </xf>
    <xf numFmtId="0" fontId="0" fillId="0" borderId="0" xfId="0">
      <alignment vertical="center"/>
    </xf>
    <xf numFmtId="0" fontId="10" fillId="5" borderId="24" xfId="0" applyFont="1" applyFill="1" applyBorder="1" applyAlignment="1">
      <alignment horizontal="center" vertical="center"/>
    </xf>
    <xf numFmtId="0" fontId="10" fillId="5" borderId="26" xfId="0" applyFont="1" applyFill="1" applyBorder="1" applyAlignment="1">
      <alignment horizontal="center" vertical="center"/>
    </xf>
    <xf numFmtId="0" fontId="0" fillId="0" borderId="3" xfId="0" applyBorder="1" applyAlignment="1">
      <alignment horizontal="center" vertical="center"/>
    </xf>
    <xf numFmtId="0" fontId="0" fillId="0" borderId="1" xfId="0" applyBorder="1" applyAlignment="1">
      <alignment horizontal="center" vertical="center"/>
    </xf>
    <xf numFmtId="0" fontId="0" fillId="9" borderId="1" xfId="0" applyFill="1" applyBorder="1" applyAlignment="1">
      <alignment horizontal="center" vertical="center"/>
    </xf>
    <xf numFmtId="0" fontId="0" fillId="9" borderId="21" xfId="0" applyFill="1" applyBorder="1" applyAlignment="1">
      <alignment horizontal="center" vertical="center"/>
    </xf>
    <xf numFmtId="0" fontId="0" fillId="9" borderId="23" xfId="0" applyFill="1" applyBorder="1" applyAlignment="1">
      <alignment horizontal="center" vertical="center"/>
    </xf>
    <xf numFmtId="0" fontId="0" fillId="9" borderId="22" xfId="0" applyFill="1" applyBorder="1" applyAlignment="1">
      <alignment horizontal="center" vertical="center"/>
    </xf>
    <xf numFmtId="0" fontId="0" fillId="0" borderId="21" xfId="0" applyBorder="1" applyAlignment="1">
      <alignment horizontal="center" vertical="center"/>
    </xf>
    <xf numFmtId="0" fontId="0" fillId="0" borderId="23" xfId="0" applyBorder="1" applyAlignment="1">
      <alignment horizontal="center" vertical="center"/>
    </xf>
    <xf numFmtId="0" fontId="2" fillId="5" borderId="1" xfId="0" applyFont="1" applyFill="1" applyBorder="1" applyAlignment="1">
      <alignment horizontal="center" vertical="center"/>
    </xf>
    <xf numFmtId="0" fontId="0" fillId="0" borderId="15" xfId="0" applyFill="1" applyBorder="1">
      <alignment vertical="center"/>
    </xf>
    <xf numFmtId="0" fontId="0" fillId="0" borderId="0" xfId="0" applyFill="1" applyBorder="1">
      <alignment vertical="center"/>
    </xf>
    <xf numFmtId="0" fontId="0" fillId="0" borderId="16" xfId="0" applyFill="1" applyBorder="1">
      <alignment vertical="center"/>
    </xf>
    <xf numFmtId="0" fontId="0" fillId="0" borderId="15" xfId="0" applyBorder="1">
      <alignment vertical="center"/>
    </xf>
    <xf numFmtId="0" fontId="0" fillId="0" borderId="0" xfId="0" applyBorder="1">
      <alignment vertical="center"/>
    </xf>
    <xf numFmtId="0" fontId="0" fillId="0" borderId="16" xfId="0" applyBorder="1">
      <alignment vertical="center"/>
    </xf>
    <xf numFmtId="0" fontId="0" fillId="0" borderId="17" xfId="0" applyFill="1" applyBorder="1">
      <alignment vertical="center"/>
    </xf>
    <xf numFmtId="0" fontId="0" fillId="0" borderId="18" xfId="0" applyFill="1" applyBorder="1">
      <alignment vertical="center"/>
    </xf>
    <xf numFmtId="0" fontId="0" fillId="0" borderId="19" xfId="0" applyFill="1" applyBorder="1">
      <alignment vertical="center"/>
    </xf>
    <xf numFmtId="0" fontId="0" fillId="0" borderId="0" xfId="0">
      <alignment vertical="center"/>
    </xf>
    <xf numFmtId="0" fontId="29" fillId="0" borderId="12" xfId="0" applyFont="1" applyFill="1" applyBorder="1">
      <alignment vertical="center"/>
    </xf>
    <xf numFmtId="0" fontId="29" fillId="0" borderId="13" xfId="0" applyFont="1" applyFill="1" applyBorder="1">
      <alignment vertical="center"/>
    </xf>
    <xf numFmtId="0" fontId="29" fillId="0" borderId="14" xfId="0" applyFont="1" applyFill="1" applyBorder="1">
      <alignment vertical="center"/>
    </xf>
    <xf numFmtId="0" fontId="14" fillId="0" borderId="15" xfId="0" applyFont="1" applyBorder="1">
      <alignment vertical="center"/>
    </xf>
    <xf numFmtId="0" fontId="14" fillId="0" borderId="15" xfId="0" applyFont="1" applyFill="1" applyBorder="1">
      <alignment vertical="center"/>
    </xf>
    <xf numFmtId="0" fontId="14" fillId="0" borderId="0" xfId="0" applyFont="1" applyFill="1" applyBorder="1">
      <alignment vertical="center"/>
    </xf>
    <xf numFmtId="0" fontId="14" fillId="0" borderId="16" xfId="0" applyFont="1" applyFill="1" applyBorder="1">
      <alignment vertical="center"/>
    </xf>
    <xf numFmtId="0" fontId="14" fillId="0" borderId="17" xfId="0" applyFont="1" applyFill="1" applyBorder="1">
      <alignment vertical="center"/>
    </xf>
    <xf numFmtId="0" fontId="14" fillId="0" borderId="18" xfId="0" applyFont="1" applyFill="1" applyBorder="1">
      <alignment vertical="center"/>
    </xf>
    <xf numFmtId="0" fontId="14" fillId="0" borderId="19" xfId="0" applyFont="1" applyFill="1" applyBorder="1">
      <alignment vertical="center"/>
    </xf>
    <xf numFmtId="0" fontId="0" fillId="0" borderId="17" xfId="0" applyBorder="1">
      <alignment vertical="center"/>
    </xf>
    <xf numFmtId="0" fontId="0" fillId="0" borderId="18" xfId="0" applyBorder="1">
      <alignment vertical="center"/>
    </xf>
    <xf numFmtId="0" fontId="0" fillId="0" borderId="19" xfId="0" applyBorder="1">
      <alignment vertical="center"/>
    </xf>
    <xf numFmtId="0" fontId="41" fillId="0" borderId="15" xfId="0" applyFont="1" applyFill="1" applyBorder="1">
      <alignment vertical="center"/>
    </xf>
    <xf numFmtId="0" fontId="40" fillId="0" borderId="0" xfId="0" applyFont="1" applyFill="1" applyBorder="1">
      <alignment vertical="center"/>
    </xf>
    <xf numFmtId="0" fontId="40" fillId="0" borderId="16" xfId="0" applyFont="1" applyFill="1" applyBorder="1">
      <alignment vertical="center"/>
    </xf>
    <xf numFmtId="0" fontId="27" fillId="0" borderId="18" xfId="0" applyFont="1" applyBorder="1" applyAlignment="1">
      <alignment horizontal="left" vertical="center"/>
    </xf>
    <xf numFmtId="0" fontId="27" fillId="0" borderId="19" xfId="0" applyFont="1" applyBorder="1" applyAlignment="1">
      <alignment horizontal="left" vertical="center"/>
    </xf>
    <xf numFmtId="0" fontId="31" fillId="0" borderId="17" xfId="0" applyFont="1" applyBorder="1" applyAlignment="1">
      <alignment horizontal="right" vertical="center"/>
    </xf>
    <xf numFmtId="0" fontId="31" fillId="0" borderId="18" xfId="0" applyFont="1" applyBorder="1" applyAlignment="1">
      <alignment horizontal="right" vertical="center"/>
    </xf>
    <xf numFmtId="0" fontId="15" fillId="0" borderId="0" xfId="0" applyFont="1" applyBorder="1" applyAlignment="1">
      <alignment horizontal="left" vertical="center"/>
    </xf>
    <xf numFmtId="0" fontId="0" fillId="0" borderId="15" xfId="0" applyBorder="1" applyAlignment="1">
      <alignment horizontal="left" vertical="center"/>
    </xf>
    <xf numFmtId="0" fontId="0" fillId="0" borderId="0" xfId="0" applyBorder="1" applyAlignment="1">
      <alignment horizontal="left" vertical="center"/>
    </xf>
    <xf numFmtId="0" fontId="0" fillId="0" borderId="16" xfId="0" applyBorder="1" applyAlignment="1">
      <alignment horizontal="left" vertical="center"/>
    </xf>
    <xf numFmtId="0" fontId="19" fillId="0" borderId="15" xfId="0" applyFont="1" applyBorder="1" applyAlignment="1">
      <alignment horizontal="left" vertical="center"/>
    </xf>
    <xf numFmtId="0" fontId="19" fillId="0" borderId="0" xfId="0" applyFont="1" applyBorder="1" applyAlignment="1">
      <alignment horizontal="left" vertical="center"/>
    </xf>
    <xf numFmtId="0" fontId="19" fillId="0" borderId="16" xfId="0" applyFont="1" applyBorder="1" applyAlignment="1">
      <alignment horizontal="left" vertical="center"/>
    </xf>
    <xf numFmtId="0" fontId="24" fillId="0" borderId="0" xfId="0" applyFont="1" applyBorder="1" applyAlignment="1">
      <alignment horizontal="left" vertical="center"/>
    </xf>
    <xf numFmtId="0" fontId="24" fillId="0" borderId="16" xfId="0" applyFont="1" applyBorder="1" applyAlignment="1">
      <alignment horizontal="left" vertical="center"/>
    </xf>
    <xf numFmtId="0" fontId="22" fillId="0" borderId="15" xfId="0" applyFont="1" applyBorder="1" applyAlignment="1">
      <alignment horizontal="right" vertical="center"/>
    </xf>
    <xf numFmtId="0" fontId="31" fillId="0" borderId="0" xfId="0" applyFont="1" applyBorder="1" applyAlignment="1">
      <alignment horizontal="right" vertical="center"/>
    </xf>
    <xf numFmtId="0" fontId="21" fillId="17" borderId="21" xfId="0" applyFont="1" applyFill="1" applyBorder="1" applyAlignment="1">
      <alignment horizontal="left" vertical="center"/>
    </xf>
    <xf numFmtId="0" fontId="21" fillId="17" borderId="22" xfId="0" applyFont="1" applyFill="1" applyBorder="1" applyAlignment="1">
      <alignment horizontal="left" vertical="center"/>
    </xf>
    <xf numFmtId="0" fontId="21" fillId="17" borderId="23" xfId="0" applyFont="1" applyFill="1" applyBorder="1" applyAlignment="1">
      <alignment horizontal="left" vertical="center"/>
    </xf>
    <xf numFmtId="0" fontId="0" fillId="0" borderId="21" xfId="0" applyBorder="1" applyAlignment="1">
      <alignment horizontal="left" vertical="center"/>
    </xf>
    <xf numFmtId="0" fontId="0" fillId="0" borderId="22" xfId="0" applyBorder="1" applyAlignment="1">
      <alignment horizontal="left" vertical="center"/>
    </xf>
    <xf numFmtId="0" fontId="0" fillId="0" borderId="23" xfId="0" applyBorder="1" applyAlignment="1">
      <alignment horizontal="left" vertical="center"/>
    </xf>
    <xf numFmtId="0" fontId="50" fillId="16" borderId="21" xfId="0" applyFont="1" applyFill="1" applyBorder="1" applyAlignment="1">
      <alignment horizontal="left" vertical="center"/>
    </xf>
    <xf numFmtId="0" fontId="50" fillId="16" borderId="22" xfId="0" applyFont="1" applyFill="1" applyBorder="1" applyAlignment="1">
      <alignment horizontal="left" vertical="center"/>
    </xf>
    <xf numFmtId="0" fontId="50" fillId="16" borderId="23" xfId="0" applyFont="1" applyFill="1" applyBorder="1" applyAlignment="1">
      <alignment horizontal="left" vertical="center"/>
    </xf>
    <xf numFmtId="0" fontId="19" fillId="0" borderId="15" xfId="0" applyFont="1" applyBorder="1" applyAlignment="1">
      <alignment horizontal="left" vertical="center" wrapText="1"/>
    </xf>
    <xf numFmtId="0" fontId="23" fillId="6" borderId="21" xfId="0" applyFont="1" applyFill="1" applyBorder="1" applyAlignment="1">
      <alignment horizontal="center" vertical="center"/>
    </xf>
    <xf numFmtId="0" fontId="23" fillId="6" borderId="23" xfId="0" applyFont="1" applyFill="1" applyBorder="1" applyAlignment="1">
      <alignment horizontal="center" vertical="center"/>
    </xf>
    <xf numFmtId="0" fontId="9" fillId="6" borderId="21" xfId="0" applyFont="1" applyFill="1" applyBorder="1" applyAlignment="1">
      <alignment horizontal="center" vertical="center"/>
    </xf>
    <xf numFmtId="0" fontId="9" fillId="6" borderId="23" xfId="0" applyFont="1" applyFill="1" applyBorder="1" applyAlignment="1">
      <alignment horizontal="center" vertical="center"/>
    </xf>
    <xf numFmtId="0" fontId="8" fillId="6" borderId="1" xfId="0" applyFont="1" applyFill="1" applyBorder="1" applyAlignment="1">
      <alignment horizontal="left" vertical="center"/>
    </xf>
    <xf numFmtId="0" fontId="14" fillId="0" borderId="15" xfId="0" applyFont="1" applyBorder="1" applyAlignment="1">
      <alignment horizontal="left" vertical="center"/>
    </xf>
    <xf numFmtId="0" fontId="14" fillId="0" borderId="15" xfId="0" applyFont="1" applyBorder="1" applyAlignment="1">
      <alignment horizontal="left" vertical="center" wrapText="1"/>
    </xf>
    <xf numFmtId="0" fontId="8" fillId="6" borderId="17" xfId="0" applyFont="1" applyFill="1" applyBorder="1" applyAlignment="1">
      <alignment horizontal="center" vertical="center" shrinkToFit="1"/>
    </xf>
    <xf numFmtId="0" fontId="8" fillId="6" borderId="18" xfId="0" applyFont="1" applyFill="1" applyBorder="1" applyAlignment="1">
      <alignment horizontal="center" vertical="center" shrinkToFit="1"/>
    </xf>
    <xf numFmtId="0" fontId="8" fillId="6" borderId="19" xfId="0" applyFont="1" applyFill="1" applyBorder="1" applyAlignment="1">
      <alignment horizontal="center" vertical="center" shrinkToFit="1"/>
    </xf>
    <xf numFmtId="0" fontId="53" fillId="0" borderId="79" xfId="0" applyFont="1" applyBorder="1" applyAlignment="1">
      <alignment horizontal="left" vertical="center"/>
    </xf>
    <xf numFmtId="0" fontId="53" fillId="0" borderId="0" xfId="0" applyFont="1" applyBorder="1" applyAlignment="1">
      <alignment horizontal="left" vertical="center"/>
    </xf>
    <xf numFmtId="0" fontId="53" fillId="0" borderId="80" xfId="0" applyFont="1" applyBorder="1" applyAlignment="1">
      <alignment horizontal="left" vertical="center"/>
    </xf>
    <xf numFmtId="0" fontId="14" fillId="0" borderId="0" xfId="0" applyFont="1" applyAlignment="1">
      <alignment horizontal="left" vertical="center"/>
    </xf>
    <xf numFmtId="0" fontId="0" fillId="0" borderId="0" xfId="0" applyAlignment="1">
      <alignment horizontal="left" vertical="center"/>
    </xf>
    <xf numFmtId="0" fontId="14" fillId="0" borderId="79" xfId="0" applyFont="1" applyBorder="1" applyAlignment="1">
      <alignment horizontal="left" vertical="center"/>
    </xf>
    <xf numFmtId="0" fontId="0" fillId="0" borderId="80" xfId="0" applyBorder="1" applyAlignment="1">
      <alignment horizontal="left" vertical="center"/>
    </xf>
    <xf numFmtId="0" fontId="0" fillId="0" borderId="79" xfId="0" applyBorder="1" applyAlignment="1">
      <alignment horizontal="left" vertical="center"/>
    </xf>
    <xf numFmtId="0" fontId="10" fillId="0" borderId="76" xfId="0" applyFont="1" applyBorder="1" applyAlignment="1">
      <alignment horizontal="left" vertical="center"/>
    </xf>
    <xf numFmtId="0" fontId="10" fillId="0" borderId="77" xfId="0" applyFont="1" applyBorder="1" applyAlignment="1">
      <alignment horizontal="left" vertical="center"/>
    </xf>
    <xf numFmtId="0" fontId="10" fillId="0" borderId="78" xfId="0" applyFont="1" applyBorder="1" applyAlignment="1">
      <alignment horizontal="left" vertical="center"/>
    </xf>
    <xf numFmtId="0" fontId="118" fillId="16" borderId="20" xfId="0" applyFont="1" applyFill="1" applyBorder="1" applyAlignment="1">
      <alignment horizontal="center" vertical="center"/>
    </xf>
    <xf numFmtId="0" fontId="118" fillId="16" borderId="27" xfId="0" applyFont="1" applyFill="1" applyBorder="1" applyAlignment="1">
      <alignment horizontal="center" vertical="center"/>
    </xf>
    <xf numFmtId="0" fontId="118" fillId="16" borderId="3" xfId="0" applyFont="1" applyFill="1" applyBorder="1" applyAlignment="1">
      <alignment horizontal="center" vertical="center"/>
    </xf>
    <xf numFmtId="0" fontId="117" fillId="16" borderId="20" xfId="0" applyFont="1" applyFill="1" applyBorder="1" applyAlignment="1">
      <alignment horizontal="center" vertical="center"/>
    </xf>
    <xf numFmtId="0" fontId="37" fillId="16" borderId="27" xfId="0" applyFont="1" applyFill="1" applyBorder="1" applyAlignment="1">
      <alignment horizontal="center" vertical="center"/>
    </xf>
    <xf numFmtId="0" fontId="37" fillId="16" borderId="3" xfId="0" applyFont="1" applyFill="1" applyBorder="1" applyAlignment="1">
      <alignment horizontal="center" vertical="center"/>
    </xf>
    <xf numFmtId="0" fontId="114" fillId="19" borderId="54" xfId="0" applyFont="1" applyFill="1" applyBorder="1" applyAlignment="1">
      <alignment horizontal="center" vertical="center"/>
    </xf>
    <xf numFmtId="0" fontId="114" fillId="19" borderId="74" xfId="0" applyFont="1" applyFill="1" applyBorder="1" applyAlignment="1">
      <alignment horizontal="center" vertical="center"/>
    </xf>
    <xf numFmtId="0" fontId="114" fillId="19" borderId="75" xfId="0" applyFont="1" applyFill="1" applyBorder="1" applyAlignment="1">
      <alignment horizontal="center" vertical="center"/>
    </xf>
    <xf numFmtId="0" fontId="114" fillId="20" borderId="66" xfId="0" applyFont="1" applyFill="1" applyBorder="1" applyAlignment="1">
      <alignment horizontal="center" vertical="center"/>
    </xf>
    <xf numFmtId="0" fontId="114" fillId="20" borderId="61" xfId="0" applyFont="1" applyFill="1" applyBorder="1" applyAlignment="1">
      <alignment horizontal="center" vertical="center"/>
    </xf>
    <xf numFmtId="0" fontId="114" fillId="17" borderId="56" xfId="0" applyFont="1" applyFill="1" applyBorder="1" applyAlignment="1">
      <alignment horizontal="center" vertical="center"/>
    </xf>
    <xf numFmtId="0" fontId="114" fillId="17" borderId="62" xfId="0" applyFont="1" applyFill="1" applyBorder="1" applyAlignment="1">
      <alignment horizontal="center" vertical="center"/>
    </xf>
    <xf numFmtId="0" fontId="118" fillId="24" borderId="53" xfId="0" applyFont="1" applyFill="1" applyBorder="1" applyAlignment="1">
      <alignment horizontal="center" vertical="center"/>
    </xf>
    <xf numFmtId="0" fontId="118" fillId="24" borderId="71" xfId="0" applyFont="1" applyFill="1" applyBorder="1" applyAlignment="1">
      <alignment horizontal="center" vertical="center"/>
    </xf>
    <xf numFmtId="0" fontId="118" fillId="24" borderId="72" xfId="0" applyFont="1" applyFill="1" applyBorder="1" applyAlignment="1">
      <alignment horizontal="center" vertical="center"/>
    </xf>
    <xf numFmtId="0" fontId="116" fillId="24" borderId="20" xfId="0" applyFont="1" applyFill="1" applyBorder="1" applyAlignment="1">
      <alignment horizontal="center" vertical="center"/>
    </xf>
    <xf numFmtId="0" fontId="114" fillId="24" borderId="27" xfId="0" applyFont="1" applyFill="1" applyBorder="1" applyAlignment="1">
      <alignment horizontal="center" vertical="center"/>
    </xf>
    <xf numFmtId="0" fontId="114" fillId="24" borderId="3" xfId="0" applyFont="1" applyFill="1" applyBorder="1" applyAlignment="1">
      <alignment horizontal="center" vertical="center"/>
    </xf>
    <xf numFmtId="0" fontId="38" fillId="21" borderId="58" xfId="0" applyFont="1" applyFill="1" applyBorder="1" applyAlignment="1">
      <alignment horizontal="center" vertical="center"/>
    </xf>
    <xf numFmtId="0" fontId="38" fillId="21" borderId="59" xfId="0" applyFont="1" applyFill="1" applyBorder="1" applyAlignment="1">
      <alignment horizontal="center" vertical="center"/>
    </xf>
    <xf numFmtId="0" fontId="38" fillId="21" borderId="73" xfId="0" applyFont="1" applyFill="1" applyBorder="1" applyAlignment="1">
      <alignment horizontal="center" vertical="center"/>
    </xf>
    <xf numFmtId="0" fontId="38" fillId="5" borderId="57" xfId="0" applyFont="1" applyFill="1" applyBorder="1" applyAlignment="1">
      <alignment horizontal="center" vertical="center"/>
    </xf>
    <xf numFmtId="0" fontId="38" fillId="5" borderId="60" xfId="0" applyFont="1" applyFill="1" applyBorder="1" applyAlignment="1">
      <alignment horizontal="center" vertical="center"/>
    </xf>
    <xf numFmtId="0" fontId="38" fillId="22" borderId="84" xfId="0" applyFont="1" applyFill="1" applyBorder="1" applyAlignment="1">
      <alignment horizontal="center" vertical="center"/>
    </xf>
    <xf numFmtId="0" fontId="38" fillId="22" borderId="85" xfId="0" applyFont="1" applyFill="1" applyBorder="1" applyAlignment="1">
      <alignment horizontal="center" vertical="center"/>
    </xf>
    <xf numFmtId="0" fontId="38" fillId="22" borderId="69" xfId="0" applyFont="1" applyFill="1" applyBorder="1" applyAlignment="1">
      <alignment horizontal="center" vertical="center"/>
    </xf>
    <xf numFmtId="0" fontId="91" fillId="0" borderId="22" xfId="0" applyFont="1" applyBorder="1" applyAlignment="1">
      <alignment horizontal="left"/>
    </xf>
    <xf numFmtId="0" fontId="121" fillId="0" borderId="22" xfId="0" applyFont="1" applyBorder="1" applyAlignment="1">
      <alignment horizontal="left"/>
    </xf>
    <xf numFmtId="0" fontId="37" fillId="20" borderId="65" xfId="0" applyFont="1" applyFill="1" applyBorder="1" applyAlignment="1">
      <alignment horizontal="center" vertical="center"/>
    </xf>
    <xf numFmtId="0" fontId="37" fillId="20" borderId="9" xfId="0" applyFont="1" applyFill="1" applyBorder="1" applyAlignment="1">
      <alignment horizontal="center" vertical="center"/>
    </xf>
    <xf numFmtId="0" fontId="37" fillId="17" borderId="56" xfId="0" applyFont="1" applyFill="1" applyBorder="1" applyAlignment="1">
      <alignment horizontal="center" vertical="center" shrinkToFit="1"/>
    </xf>
    <xf numFmtId="0" fontId="37" fillId="17" borderId="62" xfId="0" applyFont="1" applyFill="1" applyBorder="1" applyAlignment="1">
      <alignment horizontal="center" vertical="center" shrinkToFit="1"/>
    </xf>
    <xf numFmtId="0" fontId="37" fillId="6" borderId="21" xfId="0" applyFont="1" applyFill="1" applyBorder="1" applyAlignment="1">
      <alignment horizontal="center" vertical="center" shrinkToFit="1"/>
    </xf>
    <xf numFmtId="0" fontId="37" fillId="6" borderId="22" xfId="0" applyFont="1" applyFill="1" applyBorder="1" applyAlignment="1">
      <alignment horizontal="center" vertical="center" shrinkToFit="1"/>
    </xf>
    <xf numFmtId="0" fontId="36" fillId="21" borderId="59" xfId="0" applyFont="1" applyFill="1" applyBorder="1" applyAlignment="1">
      <alignment horizontal="center" vertical="center"/>
    </xf>
    <xf numFmtId="0" fontId="36" fillId="21" borderId="56" xfId="0" applyFont="1" applyFill="1" applyBorder="1" applyAlignment="1">
      <alignment horizontal="center" vertical="center"/>
    </xf>
    <xf numFmtId="0" fontId="118" fillId="25" borderId="53" xfId="0" applyFont="1" applyFill="1" applyBorder="1" applyAlignment="1">
      <alignment horizontal="center" vertical="center"/>
    </xf>
    <xf numFmtId="0" fontId="118" fillId="25" borderId="71" xfId="0" applyFont="1" applyFill="1" applyBorder="1" applyAlignment="1">
      <alignment horizontal="center" vertical="center"/>
    </xf>
    <xf numFmtId="0" fontId="37" fillId="14" borderId="21" xfId="0" applyFont="1" applyFill="1" applyBorder="1" applyAlignment="1">
      <alignment horizontal="center" vertical="center" shrinkToFit="1"/>
    </xf>
    <xf numFmtId="0" fontId="37" fillId="14" borderId="22" xfId="0" applyFont="1" applyFill="1" applyBorder="1" applyAlignment="1">
      <alignment horizontal="center" vertical="center" shrinkToFit="1"/>
    </xf>
    <xf numFmtId="0" fontId="37" fillId="25" borderId="53" xfId="0" applyFont="1" applyFill="1" applyBorder="1" applyAlignment="1">
      <alignment horizontal="center" vertical="center" shrinkToFit="1"/>
    </xf>
    <xf numFmtId="0" fontId="37" fillId="25" borderId="71" xfId="0" applyFont="1" applyFill="1" applyBorder="1" applyAlignment="1">
      <alignment horizontal="center" vertical="center" shrinkToFit="1"/>
    </xf>
    <xf numFmtId="0" fontId="37" fillId="25" borderId="72" xfId="0" applyFont="1" applyFill="1" applyBorder="1" applyAlignment="1">
      <alignment horizontal="center" vertical="center" shrinkToFit="1"/>
    </xf>
    <xf numFmtId="0" fontId="37" fillId="25" borderId="20" xfId="0" applyFont="1" applyFill="1" applyBorder="1" applyAlignment="1">
      <alignment horizontal="center" vertical="center"/>
    </xf>
    <xf numFmtId="0" fontId="37" fillId="25" borderId="27" xfId="0" applyFont="1" applyFill="1" applyBorder="1" applyAlignment="1">
      <alignment horizontal="center" vertical="center"/>
    </xf>
    <xf numFmtId="0" fontId="37" fillId="25" borderId="3" xfId="0" applyFont="1" applyFill="1" applyBorder="1" applyAlignment="1">
      <alignment horizontal="center" vertical="center"/>
    </xf>
    <xf numFmtId="0" fontId="118" fillId="25" borderId="72" xfId="0" applyFont="1" applyFill="1" applyBorder="1" applyAlignment="1">
      <alignment horizontal="center" vertical="center"/>
    </xf>
    <xf numFmtId="0" fontId="118" fillId="25" borderId="20" xfId="0" applyFont="1" applyFill="1" applyBorder="1" applyAlignment="1">
      <alignment horizontal="center" vertical="center"/>
    </xf>
    <xf numFmtId="0" fontId="118" fillId="25" borderId="27" xfId="0" applyFont="1" applyFill="1" applyBorder="1" applyAlignment="1">
      <alignment horizontal="center" vertical="center"/>
    </xf>
    <xf numFmtId="0" fontId="118" fillId="25" borderId="3" xfId="0" applyFont="1" applyFill="1" applyBorder="1" applyAlignment="1">
      <alignment horizontal="center" vertical="center"/>
    </xf>
    <xf numFmtId="0" fontId="36" fillId="22" borderId="70" xfId="0" applyFont="1" applyFill="1" applyBorder="1" applyAlignment="1">
      <alignment horizontal="center" vertical="center"/>
    </xf>
    <xf numFmtId="0" fontId="36" fillId="22" borderId="67" xfId="0" applyFont="1" applyFill="1" applyBorder="1" applyAlignment="1">
      <alignment horizontal="center" vertical="center"/>
    </xf>
    <xf numFmtId="0" fontId="36" fillId="22" borderId="68" xfId="0" applyFont="1" applyFill="1" applyBorder="1" applyAlignment="1">
      <alignment horizontal="center" vertical="center"/>
    </xf>
    <xf numFmtId="0" fontId="38" fillId="22" borderId="86" xfId="0" applyFont="1" applyFill="1" applyBorder="1" applyAlignment="1">
      <alignment horizontal="center" vertical="center"/>
    </xf>
    <xf numFmtId="0" fontId="37" fillId="16" borderId="20" xfId="0" applyFont="1" applyFill="1" applyBorder="1" applyAlignment="1">
      <alignment horizontal="center" vertical="center"/>
    </xf>
    <xf numFmtId="0" fontId="118" fillId="26" borderId="20" xfId="0" applyFont="1" applyFill="1" applyBorder="1" applyAlignment="1">
      <alignment horizontal="center" vertical="center"/>
    </xf>
    <xf numFmtId="0" fontId="118" fillId="26" borderId="27" xfId="0" applyFont="1" applyFill="1" applyBorder="1" applyAlignment="1">
      <alignment horizontal="center" vertical="center"/>
    </xf>
    <xf numFmtId="0" fontId="118" fillId="26" borderId="3" xfId="0" applyFont="1" applyFill="1" applyBorder="1" applyAlignment="1">
      <alignment horizontal="center" vertical="center"/>
    </xf>
    <xf numFmtId="0" fontId="37" fillId="26" borderId="20" xfId="0" applyFont="1" applyFill="1" applyBorder="1" applyAlignment="1">
      <alignment horizontal="center" vertical="center"/>
    </xf>
    <xf numFmtId="0" fontId="37" fillId="26" borderId="27" xfId="0" applyFont="1" applyFill="1" applyBorder="1" applyAlignment="1">
      <alignment horizontal="center" vertical="center"/>
    </xf>
    <xf numFmtId="0" fontId="37" fillId="26" borderId="3" xfId="0" applyFont="1" applyFill="1" applyBorder="1" applyAlignment="1">
      <alignment horizontal="center" vertical="center"/>
    </xf>
    <xf numFmtId="0" fontId="37" fillId="11" borderId="21" xfId="0" applyFont="1" applyFill="1" applyBorder="1" applyAlignment="1">
      <alignment horizontal="center" vertical="center" shrinkToFit="1"/>
    </xf>
    <xf numFmtId="0" fontId="37" fillId="11" borderId="22" xfId="0" applyFont="1" applyFill="1" applyBorder="1" applyAlignment="1">
      <alignment horizontal="center" vertical="center" shrinkToFit="1"/>
    </xf>
    <xf numFmtId="0" fontId="118" fillId="16" borderId="53" xfId="0" applyFont="1" applyFill="1" applyBorder="1" applyAlignment="1">
      <alignment horizontal="center" vertical="center"/>
    </xf>
    <xf numFmtId="0" fontId="118" fillId="16" borderId="71" xfId="0" applyFont="1" applyFill="1" applyBorder="1" applyAlignment="1">
      <alignment horizontal="center" vertical="center"/>
    </xf>
    <xf numFmtId="0" fontId="118" fillId="16" borderId="72" xfId="0" applyFont="1" applyFill="1" applyBorder="1" applyAlignment="1">
      <alignment horizontal="center" vertical="center"/>
    </xf>
    <xf numFmtId="0" fontId="37" fillId="16" borderId="20" xfId="0" applyFont="1" applyFill="1" applyBorder="1" applyAlignment="1">
      <alignment horizontal="center" vertical="center" shrinkToFit="1"/>
    </xf>
    <xf numFmtId="0" fontId="37" fillId="16" borderId="27" xfId="0" applyFont="1" applyFill="1" applyBorder="1" applyAlignment="1">
      <alignment horizontal="center" vertical="center" shrinkToFit="1"/>
    </xf>
    <xf numFmtId="0" fontId="37" fillId="16" borderId="3" xfId="0" applyFont="1" applyFill="1" applyBorder="1" applyAlignment="1">
      <alignment horizontal="center" vertical="center" shrinkToFit="1"/>
    </xf>
    <xf numFmtId="0" fontId="36" fillId="0" borderId="70" xfId="0" applyFont="1" applyBorder="1" applyAlignment="1">
      <alignment horizontal="center" vertical="center"/>
    </xf>
    <xf numFmtId="0" fontId="36" fillId="0" borderId="67" xfId="0" applyFont="1" applyBorder="1" applyAlignment="1">
      <alignment horizontal="center" vertical="center"/>
    </xf>
    <xf numFmtId="0" fontId="36" fillId="0" borderId="68" xfId="0" applyFont="1" applyBorder="1" applyAlignment="1">
      <alignment horizontal="center" vertical="center"/>
    </xf>
    <xf numFmtId="0" fontId="8" fillId="6" borderId="21" xfId="0" applyFont="1" applyFill="1" applyBorder="1" applyAlignment="1">
      <alignment horizontal="center" vertical="center"/>
    </xf>
    <xf numFmtId="0" fontId="8" fillId="6" borderId="23" xfId="0" applyFont="1" applyFill="1" applyBorder="1" applyAlignment="1">
      <alignment horizontal="center" vertical="center"/>
    </xf>
    <xf numFmtId="0" fontId="72" fillId="6" borderId="21" xfId="0" applyFont="1" applyFill="1" applyBorder="1" applyAlignment="1">
      <alignment horizontal="center" vertical="center"/>
    </xf>
    <xf numFmtId="0" fontId="72" fillId="6" borderId="23" xfId="0" applyFont="1" applyFill="1" applyBorder="1" applyAlignment="1">
      <alignment horizontal="center" vertical="center"/>
    </xf>
    <xf numFmtId="0" fontId="0" fillId="0" borderId="12" xfId="0" applyBorder="1" applyAlignment="1">
      <alignment horizontal="left" vertical="center"/>
    </xf>
    <xf numFmtId="0" fontId="0" fillId="0" borderId="13" xfId="0" applyBorder="1" applyAlignment="1">
      <alignment horizontal="left" vertical="center"/>
    </xf>
    <xf numFmtId="0" fontId="0" fillId="0" borderId="14" xfId="0" applyBorder="1" applyAlignment="1">
      <alignment horizontal="left" vertical="center"/>
    </xf>
    <xf numFmtId="0" fontId="10" fillId="0" borderId="12" xfId="0" applyFont="1" applyBorder="1" applyAlignment="1">
      <alignment horizontal="left" vertical="center"/>
    </xf>
    <xf numFmtId="0" fontId="10" fillId="0" borderId="13" xfId="0" applyFont="1" applyBorder="1" applyAlignment="1">
      <alignment horizontal="left" vertical="center"/>
    </xf>
    <xf numFmtId="0" fontId="10" fillId="0" borderId="14" xfId="0" applyFont="1" applyBorder="1" applyAlignment="1">
      <alignment horizontal="left" vertical="center"/>
    </xf>
    <xf numFmtId="0" fontId="56" fillId="0" borderId="15" xfId="0" applyFont="1" applyBorder="1" applyAlignment="1">
      <alignment horizontal="left" vertical="center"/>
    </xf>
    <xf numFmtId="0" fontId="56" fillId="0" borderId="0" xfId="0" applyFont="1" applyBorder="1" applyAlignment="1">
      <alignment horizontal="left" vertical="center"/>
    </xf>
    <xf numFmtId="0" fontId="56" fillId="0" borderId="16" xfId="0" applyFont="1" applyBorder="1" applyAlignment="1">
      <alignment horizontal="left" vertical="center"/>
    </xf>
    <xf numFmtId="0" fontId="40" fillId="0" borderId="15" xfId="0" applyFont="1" applyBorder="1" applyAlignment="1">
      <alignment horizontal="center" vertical="center"/>
    </xf>
    <xf numFmtId="0" fontId="40" fillId="0" borderId="0" xfId="0" applyFont="1" applyBorder="1" applyAlignment="1">
      <alignment horizontal="center" vertical="center"/>
    </xf>
    <xf numFmtId="0" fontId="40" fillId="0" borderId="16" xfId="0" applyFont="1" applyBorder="1" applyAlignment="1">
      <alignment horizontal="center" vertical="center"/>
    </xf>
    <xf numFmtId="0" fontId="0" fillId="0" borderId="15" xfId="0" applyBorder="1" applyAlignment="1">
      <alignment vertical="center"/>
    </xf>
    <xf numFmtId="0" fontId="0" fillId="0" borderId="0" xfId="0" applyBorder="1" applyAlignment="1">
      <alignment vertical="center"/>
    </xf>
    <xf numFmtId="0" fontId="28" fillId="0" borderId="0" xfId="0" applyFont="1" applyBorder="1" applyAlignment="1">
      <alignment horizontal="left" vertical="center"/>
    </xf>
    <xf numFmtId="0" fontId="28" fillId="0" borderId="16" xfId="0" applyFont="1" applyBorder="1" applyAlignment="1">
      <alignment horizontal="left" vertical="center"/>
    </xf>
    <xf numFmtId="0" fontId="14" fillId="0" borderId="27" xfId="0" applyFont="1" applyFill="1" applyBorder="1" applyAlignment="1">
      <alignment horizontal="left" vertical="center"/>
    </xf>
    <xf numFmtId="0" fontId="10" fillId="0" borderId="15" xfId="0" applyFont="1" applyBorder="1" applyAlignment="1">
      <alignment horizontal="left" vertical="center"/>
    </xf>
    <xf numFmtId="0" fontId="77" fillId="0" borderId="0" xfId="0" applyFont="1" applyBorder="1" applyAlignment="1">
      <alignment horizontal="left" vertical="center"/>
    </xf>
    <xf numFmtId="0" fontId="77" fillId="0" borderId="16" xfId="0" applyFont="1" applyBorder="1" applyAlignment="1">
      <alignment horizontal="left" vertical="center"/>
    </xf>
    <xf numFmtId="0" fontId="59" fillId="0" borderId="15" xfId="0" applyFont="1" applyBorder="1" applyAlignment="1">
      <alignment vertical="center"/>
    </xf>
    <xf numFmtId="0" fontId="59" fillId="0" borderId="0" xfId="0" applyFont="1" applyBorder="1" applyAlignment="1">
      <alignment vertical="center"/>
    </xf>
    <xf numFmtId="0" fontId="59" fillId="0" borderId="15" xfId="0" applyFont="1" applyFill="1" applyBorder="1" applyAlignment="1">
      <alignment vertical="center"/>
    </xf>
    <xf numFmtId="0" fontId="59" fillId="0" borderId="0" xfId="0" applyFont="1" applyFill="1" applyBorder="1" applyAlignment="1">
      <alignment vertical="center"/>
    </xf>
    <xf numFmtId="0" fontId="0" fillId="0" borderId="16" xfId="0" applyBorder="1" applyAlignment="1">
      <alignment vertical="center"/>
    </xf>
    <xf numFmtId="0" fontId="14" fillId="0" borderId="0" xfId="0" applyFont="1" applyBorder="1" applyAlignment="1">
      <alignment vertical="center"/>
    </xf>
    <xf numFmtId="0" fontId="14" fillId="0" borderId="16" xfId="0" applyFont="1" applyBorder="1" applyAlignment="1">
      <alignment vertical="center"/>
    </xf>
    <xf numFmtId="0" fontId="14" fillId="0" borderId="0" xfId="0" applyFont="1" applyFill="1" applyBorder="1" applyAlignment="1">
      <alignment vertical="center"/>
    </xf>
    <xf numFmtId="0" fontId="14" fillId="0" borderId="16" xfId="0" applyFont="1" applyFill="1" applyBorder="1" applyAlignment="1">
      <alignment vertical="center"/>
    </xf>
    <xf numFmtId="0" fontId="21" fillId="0" borderId="17" xfId="0" applyFont="1" applyBorder="1" applyAlignment="1">
      <alignment horizontal="center" vertical="center"/>
    </xf>
    <xf numFmtId="0" fontId="21" fillId="0" borderId="18" xfId="0" applyFont="1" applyBorder="1" applyAlignment="1">
      <alignment horizontal="center" vertical="center"/>
    </xf>
    <xf numFmtId="0" fontId="21" fillId="0" borderId="19" xfId="0" applyFont="1" applyBorder="1" applyAlignment="1">
      <alignment horizontal="center" vertical="center"/>
    </xf>
    <xf numFmtId="0" fontId="42" fillId="0" borderId="0" xfId="0" applyFont="1" applyBorder="1" applyAlignment="1">
      <alignment horizontal="left" vertical="center"/>
    </xf>
    <xf numFmtId="0" fontId="21" fillId="0" borderId="0" xfId="0" applyFont="1" applyAlignment="1">
      <alignment horizontal="left" vertical="center"/>
    </xf>
    <xf numFmtId="0" fontId="53" fillId="0" borderId="15" xfId="0" applyFont="1" applyBorder="1" applyAlignment="1">
      <alignment horizontal="left" vertical="center"/>
    </xf>
    <xf numFmtId="0" fontId="53" fillId="0" borderId="16" xfId="0" applyFont="1" applyBorder="1" applyAlignment="1">
      <alignment horizontal="left" vertical="center"/>
    </xf>
    <xf numFmtId="0" fontId="79" fillId="0" borderId="15" xfId="0" applyFont="1" applyBorder="1" applyAlignment="1">
      <alignment horizontal="left" vertical="center"/>
    </xf>
    <xf numFmtId="0" fontId="79" fillId="0" borderId="0" xfId="0" applyFont="1" applyBorder="1" applyAlignment="1">
      <alignment horizontal="left" vertical="center"/>
    </xf>
    <xf numFmtId="0" fontId="79" fillId="0" borderId="16" xfId="0" applyFont="1" applyBorder="1" applyAlignment="1">
      <alignment horizontal="left" vertical="center"/>
    </xf>
    <xf numFmtId="0" fontId="10" fillId="0" borderId="0" xfId="0" applyFont="1" applyBorder="1" applyAlignment="1">
      <alignment horizontal="left" vertical="center"/>
    </xf>
    <xf numFmtId="0" fontId="10" fillId="0" borderId="16" xfId="0" applyFont="1" applyBorder="1" applyAlignment="1">
      <alignment horizontal="left" vertical="center"/>
    </xf>
    <xf numFmtId="0" fontId="0" fillId="0" borderId="17" xfId="0" applyBorder="1" applyAlignment="1">
      <alignment horizontal="left" vertical="center"/>
    </xf>
    <xf numFmtId="0" fontId="0" fillId="0" borderId="18" xfId="0" applyBorder="1" applyAlignment="1">
      <alignment horizontal="left" vertical="center"/>
    </xf>
    <xf numFmtId="0" fontId="0" fillId="0" borderId="19" xfId="0" applyBorder="1" applyAlignment="1">
      <alignment horizontal="left" vertical="center"/>
    </xf>
    <xf numFmtId="0" fontId="8" fillId="6" borderId="21" xfId="0" applyFont="1" applyFill="1" applyBorder="1" applyAlignment="1">
      <alignment horizontal="center" vertical="center" shrinkToFit="1"/>
    </xf>
    <xf numFmtId="0" fontId="8" fillId="6" borderId="22" xfId="0" applyFont="1" applyFill="1" applyBorder="1" applyAlignment="1">
      <alignment horizontal="center" vertical="center" shrinkToFit="1"/>
    </xf>
    <xf numFmtId="0" fontId="8" fillId="6" borderId="23" xfId="0" applyFont="1" applyFill="1" applyBorder="1" applyAlignment="1">
      <alignment horizontal="center" vertical="center" shrinkToFit="1"/>
    </xf>
    <xf numFmtId="0" fontId="51" fillId="0" borderId="15" xfId="0" applyFont="1" applyBorder="1" applyAlignment="1">
      <alignment horizontal="left" vertical="center"/>
    </xf>
    <xf numFmtId="0" fontId="51" fillId="0" borderId="0" xfId="0" applyFont="1" applyBorder="1" applyAlignment="1">
      <alignment horizontal="left" vertical="center"/>
    </xf>
    <xf numFmtId="0" fontId="51" fillId="0" borderId="16" xfId="0" applyFont="1" applyBorder="1" applyAlignment="1">
      <alignment horizontal="left" vertical="center"/>
    </xf>
    <xf numFmtId="0" fontId="70" fillId="0" borderId="15" xfId="0" applyFont="1" applyBorder="1" applyAlignment="1">
      <alignment horizontal="left" vertical="center"/>
    </xf>
    <xf numFmtId="0" fontId="70" fillId="0" borderId="0" xfId="0" applyFont="1" applyBorder="1" applyAlignment="1">
      <alignment horizontal="left" vertical="center"/>
    </xf>
    <xf numFmtId="0" fontId="70" fillId="0" borderId="16" xfId="0" applyFont="1" applyBorder="1" applyAlignment="1">
      <alignment horizontal="left" vertical="center"/>
    </xf>
    <xf numFmtId="0" fontId="5" fillId="6" borderId="24" xfId="0" applyFont="1" applyFill="1" applyBorder="1" applyAlignment="1">
      <alignment horizontal="center" vertical="center" shrinkToFit="1"/>
    </xf>
    <xf numFmtId="0" fontId="5" fillId="6" borderId="25" xfId="0" applyFont="1" applyFill="1" applyBorder="1" applyAlignment="1">
      <alignment horizontal="center" vertical="center" shrinkToFit="1"/>
    </xf>
    <xf numFmtId="0" fontId="5" fillId="6" borderId="26" xfId="0" applyFont="1" applyFill="1" applyBorder="1" applyAlignment="1">
      <alignment horizontal="center" vertical="center" shrinkToFit="1"/>
    </xf>
    <xf numFmtId="0" fontId="65" fillId="0" borderId="15" xfId="0" applyFont="1" applyBorder="1" applyAlignment="1">
      <alignment horizontal="center" vertical="center"/>
    </xf>
    <xf numFmtId="0" fontId="65" fillId="0" borderId="0" xfId="0" applyFont="1" applyBorder="1" applyAlignment="1">
      <alignment horizontal="center" vertical="center"/>
    </xf>
    <xf numFmtId="0" fontId="65" fillId="0" borderId="16" xfId="0" applyFont="1" applyBorder="1" applyAlignment="1">
      <alignment horizontal="center" vertical="center"/>
    </xf>
    <xf numFmtId="0" fontId="4" fillId="0" borderId="4" xfId="0" applyFont="1" applyFill="1" applyBorder="1" applyAlignment="1">
      <alignment horizontal="center" vertical="center" wrapText="1"/>
    </xf>
    <xf numFmtId="0" fontId="4" fillId="0" borderId="36"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14" fillId="0" borderId="17" xfId="0" applyFont="1" applyBorder="1" applyAlignment="1">
      <alignment horizontal="left" vertical="center"/>
    </xf>
    <xf numFmtId="0" fontId="58" fillId="0" borderId="15" xfId="0" applyFont="1" applyBorder="1" applyAlignment="1">
      <alignment horizontal="center" vertical="center"/>
    </xf>
    <xf numFmtId="0" fontId="59" fillId="0" borderId="0" xfId="0" applyFont="1" applyBorder="1" applyAlignment="1">
      <alignment horizontal="center" vertical="center"/>
    </xf>
    <xf numFmtId="0" fontId="59" fillId="0" borderId="16" xfId="0" applyFont="1" applyBorder="1" applyAlignment="1">
      <alignment horizontal="center" vertical="center"/>
    </xf>
    <xf numFmtId="0" fontId="14" fillId="0" borderId="0" xfId="0" applyFont="1" applyBorder="1" applyAlignment="1">
      <alignment horizontal="left" vertical="center"/>
    </xf>
    <xf numFmtId="0" fontId="94" fillId="0" borderId="0" xfId="0" applyFont="1" applyBorder="1" applyAlignment="1">
      <alignment horizontal="left" vertical="center"/>
    </xf>
    <xf numFmtId="0" fontId="19" fillId="0" borderId="0" xfId="0" applyFont="1" applyAlignment="1">
      <alignment horizontal="left" vertical="center"/>
    </xf>
    <xf numFmtId="0" fontId="5" fillId="15" borderId="21" xfId="0" applyFont="1" applyFill="1" applyBorder="1" applyAlignment="1">
      <alignment horizontal="left" vertical="center"/>
    </xf>
    <xf numFmtId="0" fontId="5" fillId="15" borderId="22" xfId="0" applyFont="1" applyFill="1" applyBorder="1" applyAlignment="1">
      <alignment horizontal="left" vertical="center"/>
    </xf>
    <xf numFmtId="0" fontId="5" fillId="15" borderId="23" xfId="0" applyFont="1" applyFill="1" applyBorder="1" applyAlignment="1">
      <alignment horizontal="left" vertical="center"/>
    </xf>
    <xf numFmtId="0" fontId="86" fillId="0" borderId="15" xfId="0" applyFont="1" applyBorder="1" applyAlignment="1">
      <alignment horizontal="center" vertical="center"/>
    </xf>
    <xf numFmtId="0" fontId="86" fillId="0" borderId="0" xfId="0" applyFont="1" applyBorder="1" applyAlignment="1">
      <alignment horizontal="center" vertical="center"/>
    </xf>
    <xf numFmtId="0" fontId="86" fillId="0" borderId="16" xfId="0" applyFont="1" applyBorder="1" applyAlignment="1">
      <alignment horizontal="center" vertical="center"/>
    </xf>
    <xf numFmtId="0" fontId="19" fillId="0" borderId="17" xfId="0" applyFont="1" applyBorder="1" applyAlignment="1">
      <alignment horizontal="left" vertical="center"/>
    </xf>
    <xf numFmtId="0" fontId="19" fillId="0" borderId="18" xfId="0" applyFont="1" applyBorder="1" applyAlignment="1">
      <alignment horizontal="left" vertical="center"/>
    </xf>
    <xf numFmtId="0" fontId="19" fillId="0" borderId="19" xfId="0" applyFont="1" applyBorder="1" applyAlignment="1">
      <alignment horizontal="left" vertical="center"/>
    </xf>
    <xf numFmtId="0" fontId="8" fillId="14" borderId="17" xfId="0" applyFont="1" applyFill="1" applyBorder="1" applyAlignment="1">
      <alignment horizontal="center" vertical="center" shrinkToFit="1"/>
    </xf>
    <xf numFmtId="0" fontId="8" fillId="14" borderId="18" xfId="0" applyFont="1" applyFill="1" applyBorder="1" applyAlignment="1">
      <alignment horizontal="center" vertical="center" shrinkToFit="1"/>
    </xf>
    <xf numFmtId="0" fontId="8" fillId="14" borderId="19" xfId="0" applyFont="1" applyFill="1" applyBorder="1" applyAlignment="1">
      <alignment horizontal="center" vertical="center" shrinkToFit="1"/>
    </xf>
    <xf numFmtId="0" fontId="82" fillId="0" borderId="15" xfId="0" applyFont="1" applyBorder="1" applyAlignment="1">
      <alignment horizontal="center" vertical="center"/>
    </xf>
    <xf numFmtId="0" fontId="82" fillId="0" borderId="0" xfId="0" applyFont="1" applyBorder="1" applyAlignment="1">
      <alignment horizontal="center" vertical="center"/>
    </xf>
    <xf numFmtId="0" fontId="82" fillId="0" borderId="16" xfId="0" applyFont="1" applyBorder="1" applyAlignment="1">
      <alignment horizontal="center" vertical="center"/>
    </xf>
    <xf numFmtId="0" fontId="81" fillId="0" borderId="15" xfId="0" applyFont="1" applyBorder="1" applyAlignment="1">
      <alignment horizontal="left" vertical="center"/>
    </xf>
    <xf numFmtId="0" fontId="81" fillId="0" borderId="0" xfId="0" applyFont="1" applyBorder="1" applyAlignment="1">
      <alignment horizontal="left" vertical="center"/>
    </xf>
    <xf numFmtId="0" fontId="81" fillId="0" borderId="16" xfId="0" applyFont="1" applyBorder="1" applyAlignment="1">
      <alignment horizontal="left" vertical="center"/>
    </xf>
    <xf numFmtId="0" fontId="5" fillId="14" borderId="24" xfId="0" applyFont="1" applyFill="1" applyBorder="1" applyAlignment="1">
      <alignment horizontal="center" vertical="center" shrinkToFit="1"/>
    </xf>
    <xf numFmtId="0" fontId="5" fillId="14" borderId="25" xfId="0" applyFont="1" applyFill="1" applyBorder="1" applyAlignment="1">
      <alignment horizontal="center" vertical="center" shrinkToFit="1"/>
    </xf>
    <xf numFmtId="0" fontId="5" fillId="14" borderId="26" xfId="0" applyFont="1" applyFill="1" applyBorder="1" applyAlignment="1">
      <alignment horizontal="center" vertical="center" shrinkToFit="1"/>
    </xf>
    <xf numFmtId="0" fontId="49" fillId="0" borderId="17" xfId="0" applyFont="1" applyBorder="1" applyAlignment="1">
      <alignment horizontal="left" vertical="center"/>
    </xf>
    <xf numFmtId="0" fontId="49" fillId="0" borderId="18" xfId="0" applyFont="1" applyBorder="1" applyAlignment="1">
      <alignment horizontal="left" vertical="center"/>
    </xf>
    <xf numFmtId="0" fontId="49" fillId="0" borderId="19" xfId="0" applyFont="1" applyBorder="1" applyAlignment="1">
      <alignment horizontal="left" vertical="center"/>
    </xf>
    <xf numFmtId="0" fontId="8" fillId="14" borderId="21" xfId="0" applyFont="1" applyFill="1" applyBorder="1" applyAlignment="1">
      <alignment horizontal="center" vertical="center"/>
    </xf>
    <xf numFmtId="0" fontId="8" fillId="14" borderId="23" xfId="0" applyFont="1" applyFill="1" applyBorder="1" applyAlignment="1">
      <alignment horizontal="center" vertical="center"/>
    </xf>
    <xf numFmtId="0" fontId="9" fillId="14" borderId="21" xfId="0" applyFont="1" applyFill="1" applyBorder="1" applyAlignment="1">
      <alignment horizontal="center" vertical="center"/>
    </xf>
    <xf numFmtId="0" fontId="9" fillId="14" borderId="23" xfId="0" applyFont="1" applyFill="1" applyBorder="1" applyAlignment="1">
      <alignment horizontal="center" vertical="center"/>
    </xf>
    <xf numFmtId="0" fontId="8" fillId="14" borderId="1" xfId="0" applyFont="1" applyFill="1" applyBorder="1" applyAlignment="1">
      <alignment horizontal="left" vertical="center"/>
    </xf>
    <xf numFmtId="0" fontId="61" fillId="0" borderId="15" xfId="0" applyFont="1" applyBorder="1" applyAlignment="1">
      <alignment horizontal="left" vertical="center"/>
    </xf>
    <xf numFmtId="0" fontId="61" fillId="0" borderId="0" xfId="0" applyFont="1" applyBorder="1" applyAlignment="1">
      <alignment horizontal="left" vertical="center"/>
    </xf>
    <xf numFmtId="0" fontId="61" fillId="0" borderId="16" xfId="0" applyFont="1" applyBorder="1" applyAlignment="1">
      <alignment horizontal="left" vertical="center"/>
    </xf>
    <xf numFmtId="0" fontId="67" fillId="0" borderId="15" xfId="0" applyFont="1" applyBorder="1" applyAlignment="1">
      <alignment horizontal="center" vertical="center"/>
    </xf>
    <xf numFmtId="0" fontId="67" fillId="0" borderId="0" xfId="0" applyFont="1" applyBorder="1" applyAlignment="1">
      <alignment horizontal="center" vertical="center"/>
    </xf>
    <xf numFmtId="0" fontId="67" fillId="0" borderId="16" xfId="0" applyFont="1" applyBorder="1" applyAlignment="1">
      <alignment horizontal="center" vertical="center"/>
    </xf>
    <xf numFmtId="0" fontId="0" fillId="0" borderId="15" xfId="0" applyBorder="1" applyAlignment="1">
      <alignment horizontal="center" vertical="center"/>
    </xf>
    <xf numFmtId="0" fontId="0" fillId="0" borderId="0" xfId="0" applyBorder="1" applyAlignment="1">
      <alignment horizontal="center" vertical="center"/>
    </xf>
    <xf numFmtId="0" fontId="0" fillId="0" borderId="16" xfId="0" applyBorder="1" applyAlignment="1">
      <alignment horizontal="center" vertical="center"/>
    </xf>
    <xf numFmtId="0" fontId="123" fillId="0" borderId="15" xfId="0" applyFont="1" applyBorder="1" applyAlignment="1">
      <alignment horizontal="left" vertical="center"/>
    </xf>
    <xf numFmtId="0" fontId="123" fillId="0" borderId="0" xfId="0" applyFont="1" applyBorder="1" applyAlignment="1">
      <alignment horizontal="left" vertical="center"/>
    </xf>
    <xf numFmtId="0" fontId="123" fillId="0" borderId="16" xfId="0" applyFont="1" applyBorder="1" applyAlignment="1">
      <alignment horizontal="left" vertical="center"/>
    </xf>
    <xf numFmtId="0" fontId="8" fillId="14" borderId="21" xfId="0" applyFont="1" applyFill="1" applyBorder="1" applyAlignment="1">
      <alignment horizontal="center" vertical="center" shrinkToFit="1"/>
    </xf>
    <xf numFmtId="0" fontId="8" fillId="14" borderId="22" xfId="0" applyFont="1" applyFill="1" applyBorder="1" applyAlignment="1">
      <alignment horizontal="center" vertical="center" shrinkToFit="1"/>
    </xf>
    <xf numFmtId="0" fontId="8" fillId="14" borderId="23" xfId="0" applyFont="1" applyFill="1" applyBorder="1" applyAlignment="1">
      <alignment horizontal="center" vertical="center" shrinkToFit="1"/>
    </xf>
    <xf numFmtId="0" fontId="24" fillId="0" borderId="17" xfId="0" applyFont="1" applyBorder="1" applyAlignment="1">
      <alignment horizontal="center" vertical="center"/>
    </xf>
    <xf numFmtId="0" fontId="24" fillId="0" borderId="18" xfId="0" applyFont="1" applyBorder="1" applyAlignment="1">
      <alignment horizontal="center" vertical="center"/>
    </xf>
    <xf numFmtId="0" fontId="24" fillId="0" borderId="19" xfId="0" applyFont="1" applyBorder="1" applyAlignment="1">
      <alignment horizontal="center" vertical="center"/>
    </xf>
    <xf numFmtId="0" fontId="74" fillId="0" borderId="15" xfId="0" applyFont="1" applyBorder="1" applyAlignment="1">
      <alignment horizontal="center" vertical="center"/>
    </xf>
    <xf numFmtId="0" fontId="75" fillId="0" borderId="0" xfId="0" applyFont="1" applyBorder="1" applyAlignment="1">
      <alignment horizontal="center" vertical="center"/>
    </xf>
    <xf numFmtId="0" fontId="75" fillId="0" borderId="16" xfId="0" applyFont="1" applyBorder="1" applyAlignment="1">
      <alignment horizontal="center" vertical="center"/>
    </xf>
    <xf numFmtId="0" fontId="91" fillId="0" borderId="15" xfId="0" applyFont="1" applyBorder="1" applyAlignment="1">
      <alignment horizontal="left" vertical="center"/>
    </xf>
    <xf numFmtId="0" fontId="91" fillId="0" borderId="0" xfId="0" applyFont="1" applyBorder="1" applyAlignment="1">
      <alignment horizontal="left" vertical="center"/>
    </xf>
    <xf numFmtId="0" fontId="91" fillId="0" borderId="16" xfId="0" applyFont="1" applyBorder="1" applyAlignment="1">
      <alignment horizontal="left" vertical="center"/>
    </xf>
    <xf numFmtId="0" fontId="24" fillId="0" borderId="15" xfId="0" applyFont="1" applyBorder="1" applyAlignment="1">
      <alignment horizontal="center" vertical="center"/>
    </xf>
    <xf numFmtId="0" fontId="24" fillId="0" borderId="0" xfId="0" applyFont="1" applyBorder="1" applyAlignment="1">
      <alignment horizontal="center" vertical="center"/>
    </xf>
    <xf numFmtId="0" fontId="24" fillId="0" borderId="16" xfId="0" applyFont="1" applyBorder="1" applyAlignment="1">
      <alignment horizontal="center" vertical="center"/>
    </xf>
    <xf numFmtId="0" fontId="14" fillId="0" borderId="21" xfId="0" applyFont="1" applyBorder="1" applyAlignment="1">
      <alignment horizontal="left" vertical="center"/>
    </xf>
    <xf numFmtId="0" fontId="8" fillId="11" borderId="21" xfId="0" applyFont="1" applyFill="1" applyBorder="1" applyAlignment="1">
      <alignment horizontal="center" vertical="center"/>
    </xf>
    <xf numFmtId="0" fontId="8" fillId="11" borderId="23" xfId="0" applyFont="1" applyFill="1" applyBorder="1" applyAlignment="1">
      <alignment horizontal="center" vertical="center"/>
    </xf>
    <xf numFmtId="0" fontId="9" fillId="11" borderId="21" xfId="0" applyFont="1" applyFill="1" applyBorder="1" applyAlignment="1">
      <alignment horizontal="center" vertical="center"/>
    </xf>
    <xf numFmtId="0" fontId="9" fillId="11" borderId="23" xfId="0" applyFont="1" applyFill="1" applyBorder="1" applyAlignment="1">
      <alignment horizontal="center" vertical="center"/>
    </xf>
    <xf numFmtId="0" fontId="8" fillId="11" borderId="1" xfId="0" applyFont="1" applyFill="1" applyBorder="1" applyAlignment="1">
      <alignment horizontal="left" vertical="center"/>
    </xf>
    <xf numFmtId="0" fontId="8" fillId="11" borderId="21" xfId="0" applyFont="1" applyFill="1" applyBorder="1" applyAlignment="1">
      <alignment horizontal="center" vertical="center" shrinkToFit="1"/>
    </xf>
    <xf numFmtId="0" fontId="8" fillId="11" borderId="22" xfId="0" applyFont="1" applyFill="1" applyBorder="1" applyAlignment="1">
      <alignment horizontal="center" vertical="center" shrinkToFit="1"/>
    </xf>
    <xf numFmtId="0" fontId="8" fillId="11" borderId="23" xfId="0" applyFont="1" applyFill="1" applyBorder="1" applyAlignment="1">
      <alignment horizontal="center" vertical="center" shrinkToFit="1"/>
    </xf>
    <xf numFmtId="0" fontId="51" fillId="0" borderId="15" xfId="0" applyFont="1" applyBorder="1" applyAlignment="1">
      <alignment horizontal="center" vertical="center" shrinkToFit="1"/>
    </xf>
    <xf numFmtId="0" fontId="51" fillId="0" borderId="0" xfId="0" applyFont="1" applyBorder="1" applyAlignment="1">
      <alignment horizontal="center" vertical="center" shrinkToFit="1"/>
    </xf>
    <xf numFmtId="0" fontId="51" fillId="0" borderId="16" xfId="0" applyFont="1" applyBorder="1" applyAlignment="1">
      <alignment horizontal="center" vertical="center" shrinkToFit="1"/>
    </xf>
    <xf numFmtId="0" fontId="107" fillId="0" borderId="15" xfId="0" applyFont="1" applyBorder="1" applyAlignment="1">
      <alignment horizontal="left" vertical="center"/>
    </xf>
    <xf numFmtId="0" fontId="107" fillId="0" borderId="0" xfId="0" applyFont="1" applyBorder="1" applyAlignment="1">
      <alignment horizontal="left" vertical="center"/>
    </xf>
    <xf numFmtId="0" fontId="107" fillId="0" borderId="16" xfId="0" applyFont="1" applyBorder="1" applyAlignment="1">
      <alignment horizontal="left" vertical="center"/>
    </xf>
    <xf numFmtId="0" fontId="4" fillId="0" borderId="44" xfId="0" applyFont="1" applyFill="1" applyBorder="1" applyAlignment="1">
      <alignment horizontal="center" vertical="center" wrapText="1"/>
    </xf>
    <xf numFmtId="0" fontId="5" fillId="4" borderId="29" xfId="0" applyFont="1" applyFill="1" applyBorder="1" applyAlignment="1">
      <alignment horizontal="center" vertical="center" shrinkToFit="1"/>
    </xf>
    <xf numFmtId="0" fontId="5" fillId="4" borderId="30" xfId="0" applyFont="1" applyFill="1" applyBorder="1" applyAlignment="1">
      <alignment horizontal="center" vertical="center" shrinkToFit="1"/>
    </xf>
    <xf numFmtId="0" fontId="33" fillId="0" borderId="0" xfId="0" applyFont="1" applyBorder="1" applyAlignment="1">
      <alignment horizontal="left" vertical="center"/>
    </xf>
    <xf numFmtId="0" fontId="33" fillId="0" borderId="16" xfId="0" applyFont="1" applyBorder="1" applyAlignment="1">
      <alignment horizontal="left" vertical="center"/>
    </xf>
    <xf numFmtId="0" fontId="101" fillId="0" borderId="15" xfId="0" applyFont="1" applyBorder="1" applyAlignment="1">
      <alignment horizontal="center" vertical="center"/>
    </xf>
    <xf numFmtId="0" fontId="101" fillId="0" borderId="0" xfId="0" applyFont="1" applyBorder="1" applyAlignment="1">
      <alignment horizontal="center" vertical="center"/>
    </xf>
    <xf numFmtId="0" fontId="101" fillId="0" borderId="16" xfId="0" applyFont="1" applyBorder="1" applyAlignment="1">
      <alignment horizontal="center" vertical="center"/>
    </xf>
    <xf numFmtId="0" fontId="5" fillId="11" borderId="24" xfId="0" applyFont="1" applyFill="1" applyBorder="1" applyAlignment="1">
      <alignment horizontal="center" vertical="center" shrinkToFit="1"/>
    </xf>
    <xf numFmtId="0" fontId="5" fillId="11" borderId="25" xfId="0" applyFont="1" applyFill="1" applyBorder="1" applyAlignment="1">
      <alignment horizontal="center" vertical="center" shrinkToFit="1"/>
    </xf>
    <xf numFmtId="0" fontId="80" fillId="0" borderId="15" xfId="0" applyFont="1" applyBorder="1" applyAlignment="1">
      <alignment horizontal="center" vertical="center"/>
    </xf>
    <xf numFmtId="0" fontId="80" fillId="0" borderId="0" xfId="0" applyFont="1" applyBorder="1" applyAlignment="1">
      <alignment horizontal="center" vertical="center"/>
    </xf>
    <xf numFmtId="0" fontId="80" fillId="0" borderId="16" xfId="0" applyFont="1" applyBorder="1" applyAlignment="1">
      <alignment horizontal="center" vertical="center"/>
    </xf>
    <xf numFmtId="0" fontId="99" fillId="0" borderId="15" xfId="0" applyFont="1" applyBorder="1" applyAlignment="1">
      <alignment horizontal="left" vertical="center"/>
    </xf>
    <xf numFmtId="0" fontId="99" fillId="0" borderId="0" xfId="0" applyFont="1" applyBorder="1" applyAlignment="1">
      <alignment horizontal="left" vertical="center"/>
    </xf>
    <xf numFmtId="0" fontId="99" fillId="0" borderId="16" xfId="0" applyFont="1" applyBorder="1" applyAlignment="1">
      <alignment horizontal="left" vertical="center"/>
    </xf>
    <xf numFmtId="0" fontId="14" fillId="0" borderId="16" xfId="0" applyFont="1" applyBorder="1" applyAlignment="1">
      <alignment horizontal="left" vertical="center"/>
    </xf>
    <xf numFmtId="0" fontId="14" fillId="0" borderId="12" xfId="0" applyFont="1" applyBorder="1" applyAlignment="1">
      <alignment horizontal="left" vertical="center"/>
    </xf>
    <xf numFmtId="0" fontId="19" fillId="0" borderId="12" xfId="0" applyFont="1" applyBorder="1" applyAlignment="1">
      <alignment horizontal="left" vertical="center"/>
    </xf>
    <xf numFmtId="0" fontId="19" fillId="0" borderId="13" xfId="0" applyFont="1" applyBorder="1" applyAlignment="1">
      <alignment horizontal="left" vertical="center"/>
    </xf>
    <xf numFmtId="0" fontId="19" fillId="0" borderId="14" xfId="0" applyFont="1" applyBorder="1" applyAlignment="1">
      <alignment horizontal="left" vertical="center"/>
    </xf>
    <xf numFmtId="0" fontId="73" fillId="0" borderId="15" xfId="0" applyFont="1" applyBorder="1" applyAlignment="1">
      <alignment horizontal="center" vertical="center"/>
    </xf>
    <xf numFmtId="0" fontId="73" fillId="0" borderId="0" xfId="0" applyFont="1" applyBorder="1" applyAlignment="1">
      <alignment horizontal="center" vertical="center"/>
    </xf>
    <xf numFmtId="0" fontId="73" fillId="0" borderId="16" xfId="0" applyFont="1" applyBorder="1" applyAlignment="1">
      <alignment horizontal="center" vertical="center"/>
    </xf>
    <xf numFmtId="0" fontId="25" fillId="0" borderId="15" xfId="0" applyFont="1" applyBorder="1" applyAlignment="1">
      <alignment horizontal="left" vertical="center"/>
    </xf>
    <xf numFmtId="0" fontId="21" fillId="0" borderId="15" xfId="0" applyFont="1" applyBorder="1" applyAlignment="1">
      <alignment horizontal="left" vertical="center"/>
    </xf>
    <xf numFmtId="0" fontId="21" fillId="0" borderId="0" xfId="0" applyFont="1" applyBorder="1" applyAlignment="1">
      <alignment horizontal="left" vertical="center"/>
    </xf>
    <xf numFmtId="0" fontId="21" fillId="0" borderId="16" xfId="0" applyFont="1" applyBorder="1" applyAlignment="1">
      <alignment horizontal="left" vertical="center"/>
    </xf>
    <xf numFmtId="0" fontId="63" fillId="0" borderId="0" xfId="0" applyFont="1" applyBorder="1" applyAlignment="1">
      <alignment horizontal="left" vertical="center"/>
    </xf>
    <xf numFmtId="0" fontId="63" fillId="0" borderId="16" xfId="0" applyFont="1" applyBorder="1" applyAlignment="1">
      <alignment horizontal="left" vertical="center"/>
    </xf>
    <xf numFmtId="0" fontId="4" fillId="0" borderId="15" xfId="0" applyFont="1" applyBorder="1" applyAlignment="1">
      <alignment horizontal="left" vertical="center"/>
    </xf>
    <xf numFmtId="0" fontId="4" fillId="0" borderId="0" xfId="0" applyFont="1" applyBorder="1" applyAlignment="1">
      <alignment horizontal="left" vertical="center"/>
    </xf>
    <xf numFmtId="0" fontId="4" fillId="0" borderId="16" xfId="0" applyFont="1" applyBorder="1" applyAlignment="1">
      <alignment horizontal="left" vertical="center"/>
    </xf>
    <xf numFmtId="0" fontId="24" fillId="0" borderId="15" xfId="0" applyFont="1" applyBorder="1" applyAlignment="1">
      <alignment horizontal="left" vertical="center"/>
    </xf>
    <xf numFmtId="0" fontId="23" fillId="14" borderId="21" xfId="0" applyFont="1" applyFill="1" applyBorder="1" applyAlignment="1">
      <alignment horizontal="center" vertical="center"/>
    </xf>
    <xf numFmtId="0" fontId="23" fillId="14" borderId="23" xfId="0" applyFont="1" applyFill="1" applyBorder="1" applyAlignment="1">
      <alignment horizontal="center" vertical="center"/>
    </xf>
    <xf numFmtId="0" fontId="55" fillId="0" borderId="15" xfId="0" applyFont="1" applyBorder="1" applyAlignment="1">
      <alignment horizontal="left" vertical="center"/>
    </xf>
    <xf numFmtId="0" fontId="55" fillId="0" borderId="0" xfId="0" applyFont="1" applyBorder="1" applyAlignment="1">
      <alignment horizontal="left" vertical="center"/>
    </xf>
    <xf numFmtId="0" fontId="55" fillId="0" borderId="16" xfId="0" applyFont="1" applyBorder="1" applyAlignment="1">
      <alignment horizontal="left" vertical="center"/>
    </xf>
    <xf numFmtId="0" fontId="49" fillId="0" borderId="15" xfId="0" applyFont="1" applyBorder="1" applyAlignment="1">
      <alignment horizontal="left" vertical="center"/>
    </xf>
    <xf numFmtId="0" fontId="49" fillId="0" borderId="0" xfId="0" applyFont="1" applyBorder="1" applyAlignment="1">
      <alignment horizontal="left" vertical="center"/>
    </xf>
    <xf numFmtId="0" fontId="49" fillId="0" borderId="16" xfId="0" applyFont="1" applyBorder="1" applyAlignment="1">
      <alignment horizontal="left" vertical="center"/>
    </xf>
    <xf numFmtId="0" fontId="111" fillId="0" borderId="15" xfId="0" applyFont="1" applyBorder="1" applyAlignment="1">
      <alignment horizontal="left" vertical="center"/>
    </xf>
    <xf numFmtId="0" fontId="111" fillId="0" borderId="0" xfId="0" applyFont="1" applyBorder="1" applyAlignment="1">
      <alignment horizontal="left" vertical="center"/>
    </xf>
    <xf numFmtId="0" fontId="111" fillId="0" borderId="16" xfId="0" applyFont="1" applyBorder="1" applyAlignment="1">
      <alignment horizontal="left" vertical="center"/>
    </xf>
    <xf numFmtId="0" fontId="110" fillId="0" borderId="15" xfId="0" applyFont="1" applyBorder="1" applyAlignment="1">
      <alignment horizontal="left" vertical="center"/>
    </xf>
    <xf numFmtId="0" fontId="110" fillId="0" borderId="0" xfId="0" applyFont="1" applyBorder="1" applyAlignment="1">
      <alignment horizontal="left" vertical="center"/>
    </xf>
    <xf numFmtId="0" fontId="110" fillId="0" borderId="16" xfId="0" applyFont="1" applyBorder="1" applyAlignment="1">
      <alignment horizontal="left" vertical="center"/>
    </xf>
    <xf numFmtId="0" fontId="104" fillId="0" borderId="15" xfId="0" applyFont="1" applyBorder="1" applyAlignment="1">
      <alignment horizontal="left" vertical="center"/>
    </xf>
    <xf numFmtId="0" fontId="104" fillId="0" borderId="0" xfId="0" applyFont="1" applyBorder="1" applyAlignment="1">
      <alignment horizontal="left" vertical="center"/>
    </xf>
    <xf numFmtId="0" fontId="104" fillId="0" borderId="16" xfId="0" applyFont="1" applyBorder="1" applyAlignment="1">
      <alignment horizontal="left" vertical="center"/>
    </xf>
    <xf numFmtId="0" fontId="53" fillId="0" borderId="15" xfId="0" applyFont="1" applyBorder="1" applyAlignment="1">
      <alignment horizontal="center" vertical="center"/>
    </xf>
    <xf numFmtId="0" fontId="53" fillId="0" borderId="0" xfId="0" applyFont="1" applyBorder="1" applyAlignment="1">
      <alignment horizontal="center" vertical="center"/>
    </xf>
    <xf numFmtId="0" fontId="53" fillId="0" borderId="16" xfId="0" applyFont="1" applyBorder="1" applyAlignment="1">
      <alignment horizontal="center" vertical="center"/>
    </xf>
    <xf numFmtId="0" fontId="102" fillId="0" borderId="15" xfId="0" applyFont="1" applyBorder="1" applyAlignment="1">
      <alignment horizontal="left" vertical="center"/>
    </xf>
    <xf numFmtId="0" fontId="102" fillId="0" borderId="0" xfId="0" applyFont="1" applyBorder="1" applyAlignment="1">
      <alignment horizontal="left" vertical="center"/>
    </xf>
    <xf numFmtId="0" fontId="102" fillId="0" borderId="16" xfId="0" applyFont="1" applyBorder="1" applyAlignment="1">
      <alignment horizontal="left" vertical="center"/>
    </xf>
    <xf numFmtId="0" fontId="93" fillId="0" borderId="15" xfId="0" applyFont="1" applyBorder="1" applyAlignment="1">
      <alignment horizontal="left" vertical="center"/>
    </xf>
    <xf numFmtId="0" fontId="93" fillId="0" borderId="0" xfId="0" applyFont="1" applyBorder="1" applyAlignment="1">
      <alignment horizontal="left" vertical="center"/>
    </xf>
    <xf numFmtId="0" fontId="93" fillId="0" borderId="16" xfId="0" applyFont="1" applyBorder="1" applyAlignment="1">
      <alignment horizontal="left" vertical="center"/>
    </xf>
    <xf numFmtId="0" fontId="92" fillId="0" borderId="12" xfId="0" applyFont="1" applyBorder="1" applyAlignment="1">
      <alignment horizontal="left" vertical="center"/>
    </xf>
    <xf numFmtId="0" fontId="92" fillId="0" borderId="13" xfId="0" applyFont="1" applyBorder="1" applyAlignment="1">
      <alignment horizontal="left" vertical="center"/>
    </xf>
    <xf numFmtId="0" fontId="92" fillId="0" borderId="14" xfId="0" applyFont="1" applyBorder="1" applyAlignment="1">
      <alignment horizontal="left" vertical="center"/>
    </xf>
    <xf numFmtId="0" fontId="13" fillId="0" borderId="15" xfId="0" applyFont="1" applyBorder="1" applyAlignment="1">
      <alignment horizontal="left" vertical="center" wrapText="1"/>
    </xf>
    <xf numFmtId="0" fontId="13" fillId="0" borderId="0" xfId="0" applyFont="1" applyBorder="1" applyAlignment="1">
      <alignment horizontal="left" vertical="center"/>
    </xf>
    <xf numFmtId="0" fontId="13" fillId="0" borderId="16" xfId="0" applyFont="1" applyBorder="1" applyAlignment="1">
      <alignment horizontal="left" vertical="center"/>
    </xf>
    <xf numFmtId="0" fontId="21" fillId="0" borderId="21" xfId="0" applyFont="1" applyBorder="1" applyAlignment="1">
      <alignment horizontal="left" vertical="center"/>
    </xf>
    <xf numFmtId="0" fontId="21" fillId="0" borderId="22" xfId="0" applyFont="1" applyBorder="1" applyAlignment="1">
      <alignment horizontal="left" vertical="center"/>
    </xf>
    <xf numFmtId="0" fontId="21" fillId="0" borderId="23" xfId="0" applyFont="1" applyBorder="1" applyAlignment="1">
      <alignment horizontal="left" vertical="center"/>
    </xf>
    <xf numFmtId="0" fontId="13" fillId="0" borderId="15" xfId="0" applyFont="1" applyBorder="1" applyAlignment="1">
      <alignment horizontal="left" vertical="center"/>
    </xf>
    <xf numFmtId="0" fontId="30" fillId="0" borderId="15" xfId="0" applyFont="1" applyBorder="1" applyAlignment="1">
      <alignment horizontal="left" vertical="center"/>
    </xf>
    <xf numFmtId="0" fontId="30" fillId="0" borderId="0" xfId="0" applyFont="1" applyBorder="1" applyAlignment="1">
      <alignment horizontal="left" vertical="center"/>
    </xf>
    <xf numFmtId="0" fontId="30" fillId="0" borderId="16" xfId="0" applyFont="1" applyBorder="1" applyAlignment="1">
      <alignment horizontal="left" vertical="center"/>
    </xf>
    <xf numFmtId="0" fontId="18" fillId="0" borderId="15" xfId="0" applyFont="1" applyBorder="1" applyAlignment="1">
      <alignment horizontal="left" vertical="center"/>
    </xf>
    <xf numFmtId="0" fontId="18" fillId="0" borderId="0" xfId="0" applyFont="1" applyBorder="1" applyAlignment="1">
      <alignment horizontal="left" vertical="center"/>
    </xf>
    <xf numFmtId="0" fontId="18" fillId="0" borderId="16" xfId="0" applyFont="1" applyBorder="1" applyAlignment="1">
      <alignment horizontal="left" vertical="center"/>
    </xf>
    <xf numFmtId="0" fontId="88" fillId="0" borderId="15" xfId="0" applyFont="1" applyBorder="1" applyAlignment="1">
      <alignment horizontal="center" vertical="center"/>
    </xf>
    <xf numFmtId="0" fontId="88" fillId="0" borderId="0" xfId="0" applyFont="1" applyBorder="1" applyAlignment="1">
      <alignment horizontal="center" vertical="center"/>
    </xf>
    <xf numFmtId="0" fontId="88" fillId="0" borderId="16" xfId="0" applyFont="1" applyBorder="1" applyAlignment="1">
      <alignment horizontal="center" vertical="center"/>
    </xf>
    <xf numFmtId="0" fontId="87" fillId="0" borderId="15" xfId="0" applyFont="1" applyBorder="1" applyAlignment="1">
      <alignment horizontal="center" vertical="center"/>
    </xf>
    <xf numFmtId="0" fontId="87" fillId="0" borderId="0" xfId="0" applyFont="1" applyBorder="1" applyAlignment="1">
      <alignment horizontal="center" vertical="center"/>
    </xf>
    <xf numFmtId="0" fontId="87" fillId="0" borderId="16" xfId="0" applyFont="1" applyBorder="1" applyAlignment="1">
      <alignment horizontal="center" vertical="center"/>
    </xf>
    <xf numFmtId="0" fontId="35" fillId="0" borderId="15" xfId="0" applyFont="1" applyBorder="1" applyAlignment="1">
      <alignment horizontal="left" vertical="center"/>
    </xf>
    <xf numFmtId="0" fontId="35" fillId="0" borderId="0" xfId="0" applyFont="1" applyBorder="1" applyAlignment="1">
      <alignment horizontal="left" vertical="center"/>
    </xf>
    <xf numFmtId="0" fontId="35" fillId="0" borderId="16" xfId="0" applyFont="1" applyBorder="1" applyAlignment="1">
      <alignment horizontal="left" vertical="center"/>
    </xf>
    <xf numFmtId="0" fontId="35" fillId="0" borderId="15" xfId="0" applyFont="1" applyBorder="1">
      <alignment vertical="center"/>
    </xf>
    <xf numFmtId="0" fontId="35" fillId="0" borderId="0" xfId="0" applyFont="1" applyBorder="1">
      <alignment vertical="center"/>
    </xf>
    <xf numFmtId="0" fontId="35" fillId="0" borderId="16" xfId="0" applyFont="1" applyBorder="1">
      <alignment vertical="center"/>
    </xf>
    <xf numFmtId="0" fontId="0" fillId="0" borderId="0" xfId="0" applyFont="1" applyBorder="1" applyAlignment="1">
      <alignment horizontal="left" vertical="center"/>
    </xf>
    <xf numFmtId="0" fontId="0" fillId="0" borderId="16" xfId="0" applyFont="1" applyBorder="1" applyAlignment="1">
      <alignment horizontal="left" vertical="center"/>
    </xf>
    <xf numFmtId="0" fontId="15" fillId="0" borderId="15" xfId="0" applyFont="1" applyBorder="1" applyAlignment="1">
      <alignment horizontal="left" vertical="center"/>
    </xf>
    <xf numFmtId="0" fontId="15" fillId="0" borderId="16" xfId="0" applyFont="1" applyBorder="1" applyAlignment="1">
      <alignment horizontal="left" vertical="center"/>
    </xf>
    <xf numFmtId="0" fontId="2" fillId="0" borderId="0" xfId="0" applyFont="1" applyBorder="1" applyAlignment="1">
      <alignment vertical="center"/>
    </xf>
    <xf numFmtId="0" fontId="6" fillId="0" borderId="0" xfId="0" applyFont="1" applyBorder="1" applyAlignment="1">
      <alignment vertical="center"/>
    </xf>
    <xf numFmtId="0" fontId="105" fillId="0" borderId="15" xfId="0" applyFont="1" applyBorder="1" applyAlignment="1">
      <alignment horizontal="right" vertical="center"/>
    </xf>
    <xf numFmtId="0" fontId="0" fillId="0" borderId="0" xfId="0" applyAlignment="1">
      <alignment horizontal="right" vertical="center"/>
    </xf>
    <xf numFmtId="0" fontId="0" fillId="0" borderId="16" xfId="0" applyBorder="1" applyAlignment="1">
      <alignment horizontal="right" vertical="center"/>
    </xf>
    <xf numFmtId="0" fontId="58" fillId="0" borderId="15" xfId="0" applyFont="1" applyBorder="1" applyAlignment="1">
      <alignment horizontal="left" vertical="center"/>
    </xf>
    <xf numFmtId="0" fontId="58" fillId="0" borderId="0" xfId="0" applyFont="1" applyBorder="1" applyAlignment="1">
      <alignment horizontal="left" vertical="center"/>
    </xf>
    <xf numFmtId="0" fontId="58" fillId="0" borderId="16" xfId="0" applyFont="1" applyBorder="1" applyAlignment="1">
      <alignment horizontal="left" vertical="center"/>
    </xf>
    <xf numFmtId="0" fontId="21" fillId="0" borderId="12" xfId="0" applyFont="1" applyBorder="1" applyAlignment="1">
      <alignment horizontal="left" vertical="center"/>
    </xf>
    <xf numFmtId="0" fontId="22" fillId="0" borderId="15" xfId="0" applyFont="1" applyBorder="1" applyAlignment="1">
      <alignment horizontal="left" vertical="center" wrapText="1"/>
    </xf>
    <xf numFmtId="0" fontId="22" fillId="0" borderId="0" xfId="0" applyFont="1" applyBorder="1" applyAlignment="1">
      <alignment horizontal="left" vertical="center"/>
    </xf>
    <xf numFmtId="0" fontId="22" fillId="0" borderId="16" xfId="0" applyFont="1" applyBorder="1" applyAlignment="1">
      <alignment horizontal="left" vertical="center"/>
    </xf>
    <xf numFmtId="0" fontId="106" fillId="0" borderId="15" xfId="0" applyFont="1" applyBorder="1" applyAlignment="1">
      <alignment horizontal="left" vertical="center"/>
    </xf>
    <xf numFmtId="0" fontId="106" fillId="0" borderId="0" xfId="0" applyFont="1" applyBorder="1" applyAlignment="1">
      <alignment horizontal="left" vertical="center"/>
    </xf>
    <xf numFmtId="0" fontId="106" fillId="0" borderId="16" xfId="0" applyFont="1" applyBorder="1" applyAlignment="1">
      <alignment horizontal="left" vertical="center"/>
    </xf>
    <xf numFmtId="0" fontId="109" fillId="0" borderId="15" xfId="0" applyFont="1" applyBorder="1" applyAlignment="1">
      <alignment horizontal="left" vertical="center"/>
    </xf>
    <xf numFmtId="0" fontId="109" fillId="0" borderId="0" xfId="0" applyFont="1" applyBorder="1" applyAlignment="1">
      <alignment horizontal="left" vertical="center"/>
    </xf>
    <xf numFmtId="0" fontId="109" fillId="0" borderId="16" xfId="0" applyFont="1" applyBorder="1" applyAlignment="1">
      <alignment horizontal="left" vertical="center"/>
    </xf>
    <xf numFmtId="0" fontId="19" fillId="0" borderId="21" xfId="0" applyFont="1" applyFill="1" applyBorder="1" applyAlignment="1">
      <alignment horizontal="left" vertical="center"/>
    </xf>
    <xf numFmtId="0" fontId="19" fillId="0" borderId="22" xfId="0" applyFont="1" applyFill="1" applyBorder="1" applyAlignment="1">
      <alignment horizontal="left" vertical="center"/>
    </xf>
    <xf numFmtId="0" fontId="19" fillId="0" borderId="23" xfId="0" applyFont="1" applyFill="1" applyBorder="1" applyAlignment="1">
      <alignment horizontal="left" vertical="center"/>
    </xf>
    <xf numFmtId="0" fontId="20" fillId="0" borderId="15" xfId="0" applyFont="1" applyBorder="1" applyAlignment="1">
      <alignment horizontal="left" vertical="center" wrapText="1"/>
    </xf>
    <xf numFmtId="0" fontId="20" fillId="0" borderId="0" xfId="0" applyFont="1" applyBorder="1" applyAlignment="1">
      <alignment horizontal="left" vertical="center"/>
    </xf>
    <xf numFmtId="0" fontId="20" fillId="0" borderId="16" xfId="0" applyFont="1" applyBorder="1" applyAlignment="1">
      <alignment horizontal="left" vertical="center"/>
    </xf>
    <xf numFmtId="0" fontId="58" fillId="0" borderId="15" xfId="0" applyFont="1" applyBorder="1" applyAlignment="1">
      <alignment horizontal="center" vertical="center" shrinkToFit="1"/>
    </xf>
    <xf numFmtId="0" fontId="58" fillId="0" borderId="0" xfId="0" applyFont="1" applyBorder="1" applyAlignment="1">
      <alignment horizontal="center" vertical="center" shrinkToFit="1"/>
    </xf>
    <xf numFmtId="0" fontId="58" fillId="0" borderId="16" xfId="0" applyFont="1" applyBorder="1" applyAlignment="1">
      <alignment horizontal="center" vertical="center" shrinkToFit="1"/>
    </xf>
    <xf numFmtId="0" fontId="89" fillId="0" borderId="15" xfId="0" applyFont="1" applyBorder="1" applyAlignment="1">
      <alignment horizontal="center" vertical="center"/>
    </xf>
    <xf numFmtId="0" fontId="89" fillId="0" borderId="0" xfId="0" applyFont="1" applyBorder="1" applyAlignment="1">
      <alignment horizontal="center" vertical="center"/>
    </xf>
    <xf numFmtId="0" fontId="89" fillId="0" borderId="16" xfId="0" applyFont="1" applyBorder="1" applyAlignment="1">
      <alignment horizontal="center" vertical="center"/>
    </xf>
    <xf numFmtId="0" fontId="34" fillId="0" borderId="15" xfId="0" applyFont="1" applyBorder="1" applyAlignment="1">
      <alignment horizontal="left" vertical="center"/>
    </xf>
    <xf numFmtId="0" fontId="34" fillId="0" borderId="0" xfId="0" applyFont="1" applyBorder="1" applyAlignment="1">
      <alignment horizontal="left" vertical="center"/>
    </xf>
    <xf numFmtId="0" fontId="34" fillId="0" borderId="16" xfId="0" applyFont="1" applyBorder="1" applyAlignment="1">
      <alignment horizontal="left" vertical="center"/>
    </xf>
    <xf numFmtId="0" fontId="62" fillId="0" borderId="15" xfId="0" applyFont="1" applyBorder="1" applyAlignment="1">
      <alignment horizontal="center" vertical="center"/>
    </xf>
    <xf numFmtId="0" fontId="62" fillId="0" borderId="0" xfId="0" applyFont="1" applyBorder="1" applyAlignment="1">
      <alignment horizontal="center" vertical="center"/>
    </xf>
    <xf numFmtId="0" fontId="62" fillId="0" borderId="16" xfId="0" applyFont="1" applyBorder="1" applyAlignment="1">
      <alignment horizontal="center" vertical="center"/>
    </xf>
    <xf numFmtId="0" fontId="26" fillId="0" borderId="15" xfId="0" applyFont="1" applyBorder="1" applyAlignment="1">
      <alignment horizontal="left" vertical="center"/>
    </xf>
    <xf numFmtId="0" fontId="32" fillId="0" borderId="0" xfId="0" applyFont="1" applyBorder="1" applyAlignment="1">
      <alignment horizontal="left" vertical="center"/>
    </xf>
    <xf numFmtId="0" fontId="32" fillId="0" borderId="16" xfId="0" applyFont="1" applyBorder="1" applyAlignment="1">
      <alignment horizontal="left" vertical="center"/>
    </xf>
    <xf numFmtId="0" fontId="134" fillId="0" borderId="15" xfId="0" applyFont="1" applyBorder="1" applyAlignment="1">
      <alignment horizontal="left"/>
    </xf>
    <xf numFmtId="0" fontId="134" fillId="0" borderId="0" xfId="0" applyFont="1" applyBorder="1" applyAlignment="1">
      <alignment horizontal="left"/>
    </xf>
    <xf numFmtId="0" fontId="134" fillId="0" borderId="16" xfId="0" applyFont="1" applyBorder="1" applyAlignment="1">
      <alignment horizontal="left"/>
    </xf>
  </cellXfs>
  <cellStyles count="1">
    <cellStyle name="標準" xfId="0" builtinId="0"/>
  </cellStyles>
  <dxfs count="0"/>
  <tableStyles count="0" defaultTableStyle="TableStyleMedium2" defaultPivotStyle="PivotStyleLight16"/>
  <colors>
    <mruColors>
      <color rgb="FF008000"/>
      <color rgb="FFA61D02"/>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7"/>
  <sheetViews>
    <sheetView topLeftCell="B1" workbookViewId="0">
      <selection activeCell="N2" sqref="N2"/>
    </sheetView>
  </sheetViews>
  <sheetFormatPr defaultRowHeight="13.5"/>
  <cols>
    <col min="1" max="1" width="8" customWidth="1"/>
    <col min="3" max="3" width="9.75" customWidth="1"/>
    <col min="5" max="5" width="6.5" customWidth="1"/>
    <col min="15" max="15" width="7.375" customWidth="1"/>
  </cols>
  <sheetData>
    <row r="1" spans="1:15">
      <c r="A1" s="12" t="s">
        <v>31</v>
      </c>
      <c r="B1" s="415" t="s">
        <v>123</v>
      </c>
      <c r="C1" s="415"/>
      <c r="D1" s="415"/>
      <c r="M1" s="40" t="s">
        <v>68</v>
      </c>
      <c r="N1" s="41">
        <v>1</v>
      </c>
    </row>
    <row r="2" spans="1:15">
      <c r="A2" s="12" t="s">
        <v>32</v>
      </c>
      <c r="B2" s="415" t="s">
        <v>124</v>
      </c>
      <c r="C2" s="415"/>
      <c r="D2" s="415"/>
      <c r="N2" t="s">
        <v>98</v>
      </c>
    </row>
    <row r="3" spans="1:15" ht="14.25" thickBot="1">
      <c r="A3" s="13" t="s">
        <v>33</v>
      </c>
      <c r="B3" s="194">
        <v>15</v>
      </c>
    </row>
    <row r="4" spans="1:15" ht="14.25" thickBot="1">
      <c r="A4" s="10"/>
      <c r="B4" s="9" t="s">
        <v>11</v>
      </c>
      <c r="C4" s="9" t="s">
        <v>12</v>
      </c>
      <c r="D4" s="9"/>
      <c r="F4" s="405" t="s">
        <v>39</v>
      </c>
      <c r="G4" s="406"/>
    </row>
    <row r="5" spans="1:15">
      <c r="A5" s="12" t="s">
        <v>13</v>
      </c>
      <c r="B5" s="8">
        <v>9</v>
      </c>
      <c r="C5" s="32">
        <f>INT(($B$5-10)/2)</f>
        <v>-1</v>
      </c>
      <c r="D5" s="4">
        <f t="shared" ref="D5:D10" si="0">INT($B$3/2)+$C5</f>
        <v>6</v>
      </c>
      <c r="F5" s="407" t="s">
        <v>125</v>
      </c>
      <c r="G5" s="407"/>
      <c r="H5" s="408"/>
      <c r="I5" s="408"/>
      <c r="J5" s="408"/>
      <c r="K5" s="408"/>
      <c r="L5" s="408"/>
      <c r="M5" s="408"/>
      <c r="N5" s="408"/>
    </row>
    <row r="6" spans="1:15">
      <c r="A6" s="12" t="s">
        <v>14</v>
      </c>
      <c r="B6" s="8">
        <v>14</v>
      </c>
      <c r="C6" s="32">
        <f>INT(($B$6-10)/2)</f>
        <v>2</v>
      </c>
      <c r="D6" s="63">
        <f t="shared" si="0"/>
        <v>9</v>
      </c>
      <c r="F6" s="9" t="s">
        <v>23</v>
      </c>
      <c r="G6" s="9" t="s">
        <v>24</v>
      </c>
      <c r="H6" s="9" t="s">
        <v>25</v>
      </c>
      <c r="I6" s="9" t="s">
        <v>26</v>
      </c>
      <c r="J6" s="9" t="s">
        <v>27</v>
      </c>
      <c r="K6" s="9" t="s">
        <v>28</v>
      </c>
      <c r="L6" s="9" t="s">
        <v>89</v>
      </c>
      <c r="M6" s="9" t="s">
        <v>29</v>
      </c>
      <c r="N6" s="9" t="s">
        <v>30</v>
      </c>
      <c r="O6" s="43" t="s">
        <v>35</v>
      </c>
    </row>
    <row r="7" spans="1:15">
      <c r="A7" s="12" t="s">
        <v>15</v>
      </c>
      <c r="B7" s="8">
        <v>22</v>
      </c>
      <c r="C7" s="32">
        <f>INT(($B$7-10)/2)</f>
        <v>6</v>
      </c>
      <c r="D7" s="63">
        <f t="shared" si="0"/>
        <v>13</v>
      </c>
      <c r="F7" s="2" t="s">
        <v>131</v>
      </c>
      <c r="G7" s="2">
        <f>SUM(I7:N7)</f>
        <v>13</v>
      </c>
      <c r="H7" s="45" t="s">
        <v>13</v>
      </c>
      <c r="I7" s="47">
        <f>IF($H7 = "筋力",基本!$C$5,IF($H7 = "耐久力",基本!$C$6,IF($H7 = "敏捷力",基本!$C$7,IF($H7 = "知力",基本!$C$8,IF($H7 = "判断力",基本!$C$9,IF($H7 = "魅力",基本!$C$10,""))))))</f>
        <v>-1</v>
      </c>
      <c r="J7" s="63">
        <f>INT($B$3/2)</f>
        <v>7</v>
      </c>
      <c r="K7" s="8">
        <v>3</v>
      </c>
      <c r="L7" s="8">
        <v>2</v>
      </c>
      <c r="M7" s="8">
        <v>2</v>
      </c>
      <c r="N7" s="8">
        <v>0</v>
      </c>
      <c r="O7" s="42">
        <f>SUM(J7:N7)</f>
        <v>14</v>
      </c>
    </row>
    <row r="8" spans="1:15">
      <c r="A8" s="12" t="s">
        <v>16</v>
      </c>
      <c r="B8" s="8">
        <v>11</v>
      </c>
      <c r="C8" s="32">
        <f>INT(($B$8-10)/2)</f>
        <v>0</v>
      </c>
      <c r="D8" s="63">
        <f t="shared" si="0"/>
        <v>7</v>
      </c>
      <c r="F8" s="409" t="s">
        <v>34</v>
      </c>
      <c r="G8" s="409"/>
      <c r="H8" s="409" t="s">
        <v>35</v>
      </c>
      <c r="I8" s="409"/>
      <c r="J8" s="9" t="s">
        <v>25</v>
      </c>
      <c r="K8" s="9" t="s">
        <v>26</v>
      </c>
      <c r="L8" s="46" t="s">
        <v>89</v>
      </c>
      <c r="M8" s="9" t="s">
        <v>29</v>
      </c>
      <c r="N8" s="9" t="s">
        <v>30</v>
      </c>
      <c r="O8" s="43" t="s">
        <v>35</v>
      </c>
    </row>
    <row r="9" spans="1:15">
      <c r="A9" s="12" t="s">
        <v>17</v>
      </c>
      <c r="B9" s="8">
        <v>22</v>
      </c>
      <c r="C9" s="32">
        <f>INT(($B$9-10)/2)</f>
        <v>6</v>
      </c>
      <c r="D9" s="63">
        <f t="shared" si="0"/>
        <v>13</v>
      </c>
      <c r="F9" s="408" t="s">
        <v>126</v>
      </c>
      <c r="G9" s="408"/>
      <c r="H9" s="408">
        <f>SUM(K9:N9)</f>
        <v>3</v>
      </c>
      <c r="I9" s="408"/>
      <c r="J9" s="185" t="s">
        <v>13</v>
      </c>
      <c r="K9" s="47">
        <f>IF($J9 = "筋力",基本!$C$5,IF($J9 = "耐久力",基本!$C$6,IF($J9 = "敏捷力",基本!$C$7,IF($J9 = "知力",基本!$C$8,IF($J9 = "判断力",基本!$C$9,IF($J9 = "魅力",基本!$C$10,""))))))</f>
        <v>-1</v>
      </c>
      <c r="L9" s="8">
        <v>0</v>
      </c>
      <c r="M9" s="8">
        <v>2</v>
      </c>
      <c r="N9" s="8">
        <v>2</v>
      </c>
      <c r="O9" s="42">
        <f>SUM(L9:N9)</f>
        <v>4</v>
      </c>
    </row>
    <row r="10" spans="1:15">
      <c r="A10" s="12" t="s">
        <v>18</v>
      </c>
      <c r="B10" s="8">
        <v>12</v>
      </c>
      <c r="C10" s="32">
        <f>INT(($B$10-10)/2)</f>
        <v>1</v>
      </c>
      <c r="D10" s="63">
        <f t="shared" si="0"/>
        <v>8</v>
      </c>
      <c r="F10" s="409" t="s">
        <v>36</v>
      </c>
      <c r="G10" s="409"/>
      <c r="H10" s="409" t="s">
        <v>37</v>
      </c>
      <c r="I10" s="409"/>
      <c r="J10" s="409"/>
      <c r="K10" s="409"/>
      <c r="L10" s="409" t="s">
        <v>38</v>
      </c>
      <c r="M10" s="409"/>
      <c r="N10" s="409"/>
    </row>
    <row r="11" spans="1:15">
      <c r="F11" s="408" t="s">
        <v>19</v>
      </c>
      <c r="G11" s="408"/>
      <c r="H11" s="408"/>
      <c r="I11" s="408"/>
      <c r="J11" s="408"/>
      <c r="K11" s="408"/>
      <c r="L11" s="8">
        <v>2</v>
      </c>
      <c r="M11" s="4" t="s">
        <v>69</v>
      </c>
      <c r="N11" s="8">
        <v>6</v>
      </c>
    </row>
    <row r="12" spans="1:15" ht="14.25" thickBot="1">
      <c r="A12" s="157" t="s">
        <v>120</v>
      </c>
      <c r="B12" s="155">
        <v>7</v>
      </c>
      <c r="C12" s="156" t="s">
        <v>121</v>
      </c>
      <c r="D12" s="156" t="s">
        <v>122</v>
      </c>
      <c r="F12" s="1"/>
      <c r="G12" s="1"/>
      <c r="H12" s="1"/>
      <c r="I12" s="1"/>
      <c r="J12" s="1"/>
      <c r="K12" s="1"/>
      <c r="L12" s="1"/>
      <c r="M12" s="1"/>
      <c r="N12" s="1"/>
    </row>
    <row r="13" spans="1:15" ht="14.25" thickBot="1">
      <c r="A13" s="12" t="s">
        <v>95</v>
      </c>
      <c r="B13" s="60">
        <v>91</v>
      </c>
      <c r="C13" s="166">
        <f>INT($B$13/2)</f>
        <v>45</v>
      </c>
      <c r="D13" s="166">
        <f>INT($B$13/4)</f>
        <v>22</v>
      </c>
      <c r="F13" s="405" t="s">
        <v>128</v>
      </c>
      <c r="G13" s="406"/>
      <c r="H13" s="1"/>
      <c r="I13" s="1"/>
      <c r="J13" s="1"/>
      <c r="K13" s="1"/>
      <c r="L13" s="1"/>
      <c r="M13" s="1"/>
      <c r="N13" s="1"/>
    </row>
    <row r="14" spans="1:15">
      <c r="A14" s="12" t="s">
        <v>19</v>
      </c>
      <c r="B14" s="60">
        <v>29</v>
      </c>
      <c r="F14" s="407" t="s">
        <v>127</v>
      </c>
      <c r="G14" s="407"/>
      <c r="H14" s="408"/>
      <c r="I14" s="408"/>
      <c r="J14" s="408"/>
      <c r="K14" s="408"/>
      <c r="L14" s="408"/>
      <c r="M14" s="408"/>
      <c r="N14" s="408"/>
    </row>
    <row r="15" spans="1:15">
      <c r="A15" s="12" t="s">
        <v>20</v>
      </c>
      <c r="B15" s="60">
        <v>22</v>
      </c>
      <c r="F15" s="9" t="s">
        <v>23</v>
      </c>
      <c r="G15" s="9" t="s">
        <v>24</v>
      </c>
      <c r="H15" s="9" t="s">
        <v>25</v>
      </c>
      <c r="I15" s="9" t="s">
        <v>26</v>
      </c>
      <c r="J15" s="9" t="s">
        <v>27</v>
      </c>
      <c r="K15" s="9" t="s">
        <v>28</v>
      </c>
      <c r="L15" s="46" t="s">
        <v>89</v>
      </c>
      <c r="M15" s="9" t="s">
        <v>29</v>
      </c>
      <c r="N15" s="9" t="s">
        <v>30</v>
      </c>
      <c r="O15" s="43" t="s">
        <v>35</v>
      </c>
    </row>
    <row r="16" spans="1:15">
      <c r="A16" s="12" t="s">
        <v>21</v>
      </c>
      <c r="B16" s="60">
        <v>27</v>
      </c>
      <c r="F16" s="90" t="s">
        <v>100</v>
      </c>
      <c r="G16" s="2">
        <f>SUM(I16:N16)</f>
        <v>19</v>
      </c>
      <c r="H16" s="45" t="s">
        <v>15</v>
      </c>
      <c r="I16" s="47">
        <f>IF($H16 = "筋力",基本!$C$5,IF($H16 = "耐久力",基本!$C$6,IF($H16 = "敏捷力",基本!$C$7,IF($H16 = "知力",基本!$C$8,IF($H16 = "判断力",基本!$C$9,IF($H16 = "魅力",基本!$C$10,""))))))</f>
        <v>6</v>
      </c>
      <c r="J16" s="2">
        <f>INT($B$3/2)</f>
        <v>7</v>
      </c>
      <c r="K16" s="8">
        <v>2</v>
      </c>
      <c r="L16" s="8">
        <v>2</v>
      </c>
      <c r="M16" s="8">
        <v>2</v>
      </c>
      <c r="N16" s="8">
        <v>0</v>
      </c>
      <c r="O16" s="42">
        <f>SUM(J16:N16)</f>
        <v>13</v>
      </c>
    </row>
    <row r="17" spans="1:15">
      <c r="A17" s="12" t="s">
        <v>22</v>
      </c>
      <c r="B17" s="60">
        <v>29</v>
      </c>
      <c r="F17" s="409" t="s">
        <v>34</v>
      </c>
      <c r="G17" s="409"/>
      <c r="H17" s="409" t="s">
        <v>35</v>
      </c>
      <c r="I17" s="409"/>
      <c r="J17" s="9" t="s">
        <v>25</v>
      </c>
      <c r="K17" s="9" t="s">
        <v>26</v>
      </c>
      <c r="L17" s="46" t="s">
        <v>89</v>
      </c>
      <c r="M17" s="9" t="s">
        <v>29</v>
      </c>
      <c r="N17" s="9" t="s">
        <v>30</v>
      </c>
      <c r="O17" s="43" t="s">
        <v>35</v>
      </c>
    </row>
    <row r="18" spans="1:15">
      <c r="F18" s="408" t="s">
        <v>103</v>
      </c>
      <c r="G18" s="408"/>
      <c r="H18" s="408">
        <f>SUM(K18:N18)</f>
        <v>8</v>
      </c>
      <c r="I18" s="408"/>
      <c r="J18" s="45" t="s">
        <v>15</v>
      </c>
      <c r="K18" s="47">
        <f>IF($J18 = "筋力",基本!$C$5,IF($J18 = "耐久力",基本!$C$6,IF($J18 = "敏捷力",基本!$C$7,IF($J18 = "知力",基本!$C$8,IF($J18 = "判断力",基本!$C$9,IF($J18 = "魅力",基本!$C$10,""))))))</f>
        <v>6</v>
      </c>
      <c r="L18" s="8">
        <v>0</v>
      </c>
      <c r="M18" s="8">
        <v>2</v>
      </c>
      <c r="N18" s="8">
        <v>0</v>
      </c>
      <c r="O18" s="42">
        <f>SUM(L18:N18)</f>
        <v>2</v>
      </c>
    </row>
    <row r="19" spans="1:15">
      <c r="F19" s="409" t="s">
        <v>36</v>
      </c>
      <c r="G19" s="409"/>
      <c r="H19" s="409" t="s">
        <v>37</v>
      </c>
      <c r="I19" s="409"/>
      <c r="J19" s="409"/>
      <c r="K19" s="409"/>
      <c r="L19" s="409" t="s">
        <v>38</v>
      </c>
      <c r="M19" s="409"/>
      <c r="N19" s="409"/>
    </row>
    <row r="20" spans="1:15">
      <c r="B20" s="409" t="s">
        <v>112</v>
      </c>
      <c r="C20" s="409"/>
      <c r="D20" s="409"/>
      <c r="F20" s="408" t="s">
        <v>19</v>
      </c>
      <c r="G20" s="408"/>
      <c r="H20" s="408" t="s">
        <v>129</v>
      </c>
      <c r="I20" s="408"/>
      <c r="J20" s="408"/>
      <c r="K20" s="408"/>
      <c r="L20" s="8">
        <v>2</v>
      </c>
      <c r="M20" s="4" t="s">
        <v>47</v>
      </c>
      <c r="N20" s="8">
        <v>6</v>
      </c>
    </row>
    <row r="21" spans="1:15" ht="14.25" thickBot="1">
      <c r="B21" s="8">
        <v>1</v>
      </c>
      <c r="C21" s="4" t="s">
        <v>46</v>
      </c>
      <c r="D21" s="11">
        <v>6</v>
      </c>
      <c r="F21" s="1"/>
      <c r="G21" s="1"/>
      <c r="H21" s="1"/>
      <c r="I21" s="1"/>
      <c r="J21" s="1"/>
      <c r="K21" s="1"/>
      <c r="L21" s="1"/>
      <c r="M21" s="1"/>
      <c r="N21" s="1"/>
    </row>
    <row r="22" spans="1:15" ht="14.25" thickBot="1">
      <c r="F22" s="405" t="s">
        <v>99</v>
      </c>
      <c r="G22" s="406"/>
      <c r="H22" s="1"/>
      <c r="I22" s="1"/>
      <c r="J22" s="1"/>
      <c r="K22" s="1"/>
      <c r="L22" s="1"/>
      <c r="M22" s="1"/>
      <c r="N22" s="1"/>
    </row>
    <row r="23" spans="1:15">
      <c r="F23" s="407" t="s">
        <v>130</v>
      </c>
      <c r="G23" s="407"/>
      <c r="H23" s="408"/>
      <c r="I23" s="408"/>
      <c r="J23" s="408"/>
      <c r="K23" s="408"/>
      <c r="L23" s="408"/>
      <c r="M23" s="408"/>
      <c r="N23" s="408"/>
    </row>
    <row r="24" spans="1:15">
      <c r="F24" s="9" t="s">
        <v>23</v>
      </c>
      <c r="G24" s="9" t="s">
        <v>24</v>
      </c>
      <c r="H24" s="9" t="s">
        <v>25</v>
      </c>
      <c r="I24" s="9" t="s">
        <v>26</v>
      </c>
      <c r="J24" s="9" t="s">
        <v>27</v>
      </c>
      <c r="K24" s="9" t="s">
        <v>28</v>
      </c>
      <c r="L24" s="46" t="s">
        <v>89</v>
      </c>
      <c r="M24" s="9" t="s">
        <v>29</v>
      </c>
      <c r="N24" s="9" t="s">
        <v>30</v>
      </c>
      <c r="O24" s="43" t="s">
        <v>35</v>
      </c>
    </row>
    <row r="25" spans="1:15">
      <c r="A25" s="51" t="s">
        <v>74</v>
      </c>
      <c r="B25" s="51" t="s">
        <v>72</v>
      </c>
      <c r="C25" s="51" t="s">
        <v>79</v>
      </c>
      <c r="D25" s="51" t="str">
        <f>$F$4</f>
        <v>近接基礎</v>
      </c>
      <c r="F25" s="90"/>
      <c r="G25" s="2">
        <f>SUM(I25:N25)</f>
        <v>17</v>
      </c>
      <c r="H25" s="45" t="s">
        <v>17</v>
      </c>
      <c r="I25" s="47">
        <f>IF($H25 = "筋力",基本!$C$5,IF($H25 = "耐久力",基本!$C$6,IF($H25 = "敏捷力",基本!$C$7,IF($H25 = "知力",基本!$C$8,IF($H25 = "判断力",基本!$C$9,IF($H25 = "魅力",基本!$C$10,""))))))</f>
        <v>6</v>
      </c>
      <c r="J25" s="2">
        <f>INT($B$3/2)</f>
        <v>7</v>
      </c>
      <c r="K25" s="8"/>
      <c r="L25" s="8">
        <v>2</v>
      </c>
      <c r="M25" s="8">
        <v>2</v>
      </c>
      <c r="N25" s="8">
        <v>0</v>
      </c>
      <c r="O25" s="42">
        <f>SUM(J25:N25)</f>
        <v>11</v>
      </c>
    </row>
    <row r="26" spans="1:15">
      <c r="A26" s="51" t="s">
        <v>75</v>
      </c>
      <c r="B26" s="51" t="s">
        <v>77</v>
      </c>
      <c r="C26" s="51" t="s">
        <v>80</v>
      </c>
      <c r="D26" s="51" t="str">
        <f>$F$13</f>
        <v>遠隔基礎</v>
      </c>
      <c r="F26" s="409" t="s">
        <v>34</v>
      </c>
      <c r="G26" s="409"/>
      <c r="H26" s="409" t="s">
        <v>35</v>
      </c>
      <c r="I26" s="409"/>
      <c r="J26" s="9" t="s">
        <v>25</v>
      </c>
      <c r="K26" s="9" t="s">
        <v>26</v>
      </c>
      <c r="L26" s="46" t="s">
        <v>89</v>
      </c>
      <c r="M26" s="9" t="s">
        <v>29</v>
      </c>
      <c r="N26" s="9" t="s">
        <v>30</v>
      </c>
      <c r="O26" s="43" t="s">
        <v>35</v>
      </c>
    </row>
    <row r="27" spans="1:15">
      <c r="A27" s="51" t="s">
        <v>76</v>
      </c>
      <c r="B27" s="51" t="s">
        <v>78</v>
      </c>
      <c r="C27" s="51" t="s">
        <v>81</v>
      </c>
      <c r="D27" s="51" t="str">
        <f>$F$22</f>
        <v>近接基礎(予備)</v>
      </c>
      <c r="F27" s="408" t="s">
        <v>104</v>
      </c>
      <c r="G27" s="408"/>
      <c r="H27" s="408">
        <f>SUM(K27:N27)</f>
        <v>8</v>
      </c>
      <c r="I27" s="408"/>
      <c r="J27" s="45" t="s">
        <v>17</v>
      </c>
      <c r="K27" s="47">
        <f>IF($J27 = "筋力",基本!$C$5,IF($J27 = "耐久力",基本!$C$6,IF($J27 = "敏捷力",基本!$C$7,IF($J27 = "知力",基本!$C$8,IF($J27 = "判断力",基本!$C$9,IF($J27 = "魅力",基本!$C$10,""))))))</f>
        <v>6</v>
      </c>
      <c r="L27" s="185">
        <v>0</v>
      </c>
      <c r="M27" s="185">
        <v>2</v>
      </c>
      <c r="N27" s="185">
        <v>0</v>
      </c>
      <c r="O27" s="42">
        <f>SUM(L27:N27)</f>
        <v>2</v>
      </c>
    </row>
    <row r="28" spans="1:15">
      <c r="A28" s="51" t="s">
        <v>88</v>
      </c>
      <c r="B28" s="51" t="s">
        <v>163</v>
      </c>
      <c r="C28" s="51" t="s">
        <v>82</v>
      </c>
      <c r="D28" s="51" t="str">
        <f>$F$31</f>
        <v>パワー(判)</v>
      </c>
      <c r="F28" s="409" t="s">
        <v>36</v>
      </c>
      <c r="G28" s="409"/>
      <c r="H28" s="409" t="s">
        <v>37</v>
      </c>
      <c r="I28" s="409"/>
      <c r="J28" s="409"/>
      <c r="K28" s="409"/>
      <c r="L28" s="409" t="s">
        <v>38</v>
      </c>
      <c r="M28" s="409"/>
      <c r="N28" s="409"/>
    </row>
    <row r="29" spans="1:15">
      <c r="A29" s="51" t="s">
        <v>147</v>
      </c>
      <c r="B29" s="51"/>
      <c r="C29" s="51" t="s">
        <v>83</v>
      </c>
      <c r="D29" s="51">
        <f>$F$40</f>
        <v>0</v>
      </c>
      <c r="F29" s="408" t="s">
        <v>19</v>
      </c>
      <c r="G29" s="408"/>
      <c r="H29" s="408"/>
      <c r="I29" s="408"/>
      <c r="J29" s="408"/>
      <c r="K29" s="408"/>
      <c r="L29" s="8">
        <v>2</v>
      </c>
      <c r="M29" s="4" t="s">
        <v>47</v>
      </c>
      <c r="N29" s="8">
        <v>6</v>
      </c>
    </row>
    <row r="30" spans="1:15" ht="14.25" thickBot="1">
      <c r="A30" s="51"/>
      <c r="C30" s="51" t="s">
        <v>84</v>
      </c>
    </row>
    <row r="31" spans="1:15" ht="14.25" thickBot="1">
      <c r="C31" s="51" t="s">
        <v>73</v>
      </c>
      <c r="F31" s="405" t="s">
        <v>133</v>
      </c>
      <c r="G31" s="406"/>
      <c r="H31" s="1"/>
      <c r="I31" s="1"/>
      <c r="J31" s="1"/>
      <c r="K31" s="1"/>
      <c r="L31" s="1"/>
      <c r="M31" s="1"/>
      <c r="N31" s="1"/>
    </row>
    <row r="32" spans="1:15">
      <c r="C32" s="51" t="s">
        <v>85</v>
      </c>
      <c r="F32" s="407"/>
      <c r="G32" s="407"/>
      <c r="H32" s="408"/>
      <c r="I32" s="408"/>
      <c r="J32" s="408"/>
      <c r="K32" s="408"/>
      <c r="L32" s="408"/>
      <c r="M32" s="408"/>
      <c r="N32" s="408"/>
    </row>
    <row r="33" spans="3:15">
      <c r="C33" s="51" t="s">
        <v>86</v>
      </c>
      <c r="F33" s="9" t="s">
        <v>23</v>
      </c>
      <c r="G33" s="9" t="s">
        <v>24</v>
      </c>
      <c r="H33" s="9" t="s">
        <v>25</v>
      </c>
      <c r="I33" s="9" t="s">
        <v>26</v>
      </c>
      <c r="J33" s="9" t="s">
        <v>27</v>
      </c>
      <c r="K33" s="9" t="s">
        <v>28</v>
      </c>
      <c r="L33" s="46" t="s">
        <v>89</v>
      </c>
      <c r="M33" s="9" t="s">
        <v>29</v>
      </c>
      <c r="N33" s="9" t="s">
        <v>30</v>
      </c>
      <c r="O33" s="43" t="s">
        <v>35</v>
      </c>
    </row>
    <row r="34" spans="3:15">
      <c r="C34" s="51" t="s">
        <v>87</v>
      </c>
      <c r="F34" s="90" t="s">
        <v>134</v>
      </c>
      <c r="G34" s="4">
        <f>SUM(I34:N34)</f>
        <v>17</v>
      </c>
      <c r="H34" s="45" t="s">
        <v>17</v>
      </c>
      <c r="I34" s="47">
        <f>IF($H34 = "筋力",基本!$C$5,IF($H34 = "耐久力",基本!$C$6,IF($H34 = "敏捷力",基本!$C$7,IF($H34 = "知力",基本!$C$8,IF($H34 = "判断力",基本!$C$9,IF($H34 = "魅力",基本!$C$10,""))))))</f>
        <v>6</v>
      </c>
      <c r="J34" s="4">
        <f>INT($B$3/2)</f>
        <v>7</v>
      </c>
      <c r="K34" s="8"/>
      <c r="L34" s="8">
        <v>2</v>
      </c>
      <c r="M34" s="8">
        <v>2</v>
      </c>
      <c r="N34" s="8">
        <v>0</v>
      </c>
      <c r="O34" s="42">
        <f>SUM(J34:N34)</f>
        <v>11</v>
      </c>
    </row>
    <row r="35" spans="3:15">
      <c r="C35" s="51"/>
      <c r="F35" s="409" t="s">
        <v>5</v>
      </c>
      <c r="G35" s="409"/>
      <c r="H35" s="409" t="s">
        <v>35</v>
      </c>
      <c r="I35" s="409"/>
      <c r="J35" s="9" t="s">
        <v>25</v>
      </c>
      <c r="K35" s="9" t="s">
        <v>26</v>
      </c>
      <c r="L35" s="46" t="s">
        <v>89</v>
      </c>
      <c r="M35" s="9" t="s">
        <v>29</v>
      </c>
      <c r="N35" s="9" t="s">
        <v>30</v>
      </c>
      <c r="O35" s="43" t="s">
        <v>35</v>
      </c>
    </row>
    <row r="36" spans="3:15">
      <c r="F36" s="408"/>
      <c r="G36" s="408"/>
      <c r="H36" s="408">
        <f>SUM(K36:N36)</f>
        <v>8</v>
      </c>
      <c r="I36" s="408"/>
      <c r="J36" s="45" t="s">
        <v>17</v>
      </c>
      <c r="K36" s="47">
        <f>IF($J36 = "筋力",基本!$C$5,IF($J36 = "耐久力",基本!$C$6,IF($J36 = "敏捷力",基本!$C$7,IF($J36 = "知力",基本!$C$8,IF($J36 = "判断力",基本!$C$9,IF($J36 = "魅力",基本!$C$10,""))))))</f>
        <v>6</v>
      </c>
      <c r="L36" s="8">
        <v>0</v>
      </c>
      <c r="M36" s="8">
        <v>2</v>
      </c>
      <c r="N36" s="8">
        <v>0</v>
      </c>
      <c r="O36" s="42">
        <f>SUM(L36:N36)</f>
        <v>2</v>
      </c>
    </row>
    <row r="37" spans="3:15">
      <c r="F37" s="409" t="s">
        <v>36</v>
      </c>
      <c r="G37" s="409"/>
      <c r="H37" s="409" t="s">
        <v>37</v>
      </c>
      <c r="I37" s="409"/>
      <c r="J37" s="409"/>
      <c r="K37" s="409"/>
      <c r="L37" s="409" t="s">
        <v>4</v>
      </c>
      <c r="M37" s="409"/>
      <c r="N37" s="409"/>
    </row>
    <row r="38" spans="3:15">
      <c r="F38" s="408"/>
      <c r="G38" s="408"/>
      <c r="H38" s="408"/>
      <c r="I38" s="408"/>
      <c r="J38" s="408"/>
      <c r="K38" s="408"/>
      <c r="L38" s="8">
        <v>2</v>
      </c>
      <c r="M38" s="4"/>
      <c r="N38" s="8">
        <v>6</v>
      </c>
    </row>
    <row r="39" spans="3:15" ht="14.25" thickBot="1"/>
    <row r="40" spans="3:15" ht="14.25" thickBot="1">
      <c r="F40" s="405"/>
      <c r="G40" s="406"/>
      <c r="H40" s="1"/>
      <c r="I40" s="1"/>
      <c r="J40" s="1"/>
      <c r="K40" s="1"/>
      <c r="L40" s="1"/>
      <c r="M40" s="1"/>
      <c r="N40" s="1"/>
    </row>
    <row r="41" spans="3:15">
      <c r="F41" s="407"/>
      <c r="G41" s="407"/>
      <c r="H41" s="408"/>
      <c r="I41" s="408"/>
      <c r="J41" s="408"/>
      <c r="K41" s="408"/>
      <c r="L41" s="408"/>
      <c r="M41" s="408"/>
      <c r="N41" s="408"/>
    </row>
    <row r="42" spans="3:15">
      <c r="F42" s="46" t="s">
        <v>23</v>
      </c>
      <c r="G42" s="46" t="s">
        <v>24</v>
      </c>
      <c r="H42" s="46" t="s">
        <v>25</v>
      </c>
      <c r="I42" s="46" t="s">
        <v>26</v>
      </c>
      <c r="J42" s="46" t="s">
        <v>27</v>
      </c>
      <c r="K42" s="46" t="s">
        <v>28</v>
      </c>
      <c r="L42" s="46" t="s">
        <v>89</v>
      </c>
      <c r="M42" s="46" t="s">
        <v>29</v>
      </c>
      <c r="N42" s="46" t="s">
        <v>30</v>
      </c>
      <c r="O42" s="46" t="s">
        <v>35</v>
      </c>
    </row>
    <row r="43" spans="3:15">
      <c r="F43" s="47" t="s">
        <v>70</v>
      </c>
      <c r="G43" s="47">
        <f>SUM(I43:N43)</f>
        <v>7</v>
      </c>
      <c r="H43" s="45" t="s">
        <v>16</v>
      </c>
      <c r="I43" s="47">
        <f>IF($H43 = "筋力",基本!$C$5,IF($H43 = "耐久力",基本!$C$6,IF($H43 = "敏捷力",基本!$C$7,IF($H43 = "知力",基本!$C$8,IF($H43 = "判断力",基本!$C$9,IF($H43 = "魅力",基本!$C$10,""))))))</f>
        <v>0</v>
      </c>
      <c r="J43" s="47">
        <f>INT($B$3/2)</f>
        <v>7</v>
      </c>
      <c r="K43" s="45"/>
      <c r="L43" s="45"/>
      <c r="M43" s="45"/>
      <c r="N43" s="45"/>
      <c r="O43" s="47">
        <f>SUM(J43:N43)</f>
        <v>7</v>
      </c>
    </row>
    <row r="44" spans="3:15">
      <c r="F44" s="410" t="s">
        <v>5</v>
      </c>
      <c r="G44" s="411"/>
      <c r="H44" s="410" t="s">
        <v>35</v>
      </c>
      <c r="I44" s="411"/>
      <c r="J44" s="46" t="s">
        <v>25</v>
      </c>
      <c r="K44" s="46" t="s">
        <v>26</v>
      </c>
      <c r="L44" s="46" t="s">
        <v>89</v>
      </c>
      <c r="M44" s="46" t="s">
        <v>29</v>
      </c>
      <c r="N44" s="46" t="s">
        <v>30</v>
      </c>
      <c r="O44" s="46" t="s">
        <v>35</v>
      </c>
    </row>
    <row r="45" spans="3:15">
      <c r="F45" s="413" t="s">
        <v>40</v>
      </c>
      <c r="G45" s="414"/>
      <c r="H45" s="413">
        <f>SUM(K45:N45)</f>
        <v>0</v>
      </c>
      <c r="I45" s="414"/>
      <c r="J45" s="45" t="s">
        <v>16</v>
      </c>
      <c r="K45" s="47">
        <f>IF($J45 = "筋力",基本!$C$5,IF($J45 = "耐久力",基本!$C$6,IF($J45 = "敏捷力",基本!$C$7,IF($J45 = "知力",基本!$C$8,IF($J45 = "判断力",基本!$C$9,IF($J45 = "魅力",基本!$C$10,""))))))</f>
        <v>0</v>
      </c>
      <c r="L45" s="45"/>
      <c r="M45" s="45"/>
      <c r="N45" s="45"/>
      <c r="O45" s="47">
        <f>SUM(L45:N45)</f>
        <v>0</v>
      </c>
    </row>
    <row r="46" spans="3:15">
      <c r="F46" s="410" t="s">
        <v>36</v>
      </c>
      <c r="G46" s="411"/>
      <c r="H46" s="410" t="s">
        <v>37</v>
      </c>
      <c r="I46" s="412"/>
      <c r="J46" s="412"/>
      <c r="K46" s="411"/>
      <c r="L46" s="410" t="s">
        <v>4</v>
      </c>
      <c r="M46" s="412"/>
      <c r="N46" s="411"/>
    </row>
    <row r="47" spans="3:15">
      <c r="F47" s="408"/>
      <c r="G47" s="408"/>
      <c r="H47" s="408"/>
      <c r="I47" s="408"/>
      <c r="J47" s="408"/>
      <c r="K47" s="408"/>
      <c r="L47" s="45"/>
      <c r="M47" s="47"/>
      <c r="N47" s="45"/>
    </row>
  </sheetData>
  <mergeCells count="58">
    <mergeCell ref="F36:G36"/>
    <mergeCell ref="H36:I36"/>
    <mergeCell ref="H20:K20"/>
    <mergeCell ref="L10:N10"/>
    <mergeCell ref="F18:G18"/>
    <mergeCell ref="H18:I18"/>
    <mergeCell ref="F19:G19"/>
    <mergeCell ref="H19:K19"/>
    <mergeCell ref="L19:N19"/>
    <mergeCell ref="F14:N14"/>
    <mergeCell ref="F17:G17"/>
    <mergeCell ref="H17:I17"/>
    <mergeCell ref="F10:G10"/>
    <mergeCell ref="F11:G11"/>
    <mergeCell ref="H10:K10"/>
    <mergeCell ref="H11:K11"/>
    <mergeCell ref="B1:D1"/>
    <mergeCell ref="B2:D2"/>
    <mergeCell ref="B20:D20"/>
    <mergeCell ref="F37:G37"/>
    <mergeCell ref="H37:K37"/>
    <mergeCell ref="F29:G29"/>
    <mergeCell ref="H29:K29"/>
    <mergeCell ref="F23:N23"/>
    <mergeCell ref="F26:G26"/>
    <mergeCell ref="H26:I26"/>
    <mergeCell ref="F27:G27"/>
    <mergeCell ref="H27:I27"/>
    <mergeCell ref="F28:G28"/>
    <mergeCell ref="H28:K28"/>
    <mergeCell ref="L28:N28"/>
    <mergeCell ref="F20:G20"/>
    <mergeCell ref="F41:N41"/>
    <mergeCell ref="F46:G46"/>
    <mergeCell ref="H46:K46"/>
    <mergeCell ref="L46:N46"/>
    <mergeCell ref="F47:G47"/>
    <mergeCell ref="H47:K47"/>
    <mergeCell ref="H45:I45"/>
    <mergeCell ref="F45:G45"/>
    <mergeCell ref="H44:I44"/>
    <mergeCell ref="F44:G44"/>
    <mergeCell ref="F4:G4"/>
    <mergeCell ref="F13:G13"/>
    <mergeCell ref="F22:G22"/>
    <mergeCell ref="F31:G31"/>
    <mergeCell ref="F40:G40"/>
    <mergeCell ref="F5:N5"/>
    <mergeCell ref="F8:G8"/>
    <mergeCell ref="F9:G9"/>
    <mergeCell ref="H8:I8"/>
    <mergeCell ref="H9:I9"/>
    <mergeCell ref="L37:N37"/>
    <mergeCell ref="F38:G38"/>
    <mergeCell ref="H38:K38"/>
    <mergeCell ref="F32:N32"/>
    <mergeCell ref="F35:G35"/>
    <mergeCell ref="H35:I35"/>
  </mergeCells>
  <phoneticPr fontId="1"/>
  <dataValidations count="1">
    <dataValidation type="list" allowBlank="1" showInputMessage="1" showErrorMessage="1" sqref="H7 J9 J18 H16 H25 J27 J36 H34 H43 J45">
      <formula1>$A$5:$A$10</formula1>
    </dataValidation>
  </dataValidations>
  <pageMargins left="0.7" right="0.7" top="0.75" bottom="0.75" header="0.3" footer="0.3"/>
  <pageSetup paperSize="9" orientation="landscape" horizontalDpi="300" verticalDpi="3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61D02"/>
  </sheetPr>
  <dimension ref="A1:N63"/>
  <sheetViews>
    <sheetView zoomScaleNormal="100" workbookViewId="0"/>
  </sheetViews>
  <sheetFormatPr defaultRowHeight="13.5"/>
  <cols>
    <col min="1" max="1" width="7.875" customWidth="1"/>
    <col min="2" max="2" width="8.5" customWidth="1"/>
    <col min="3" max="3" width="6.625" customWidth="1"/>
    <col min="4" max="4" width="15.75" customWidth="1"/>
    <col min="5" max="6" width="15.75" style="1" customWidth="1"/>
    <col min="7" max="7" width="18.25" style="1" customWidth="1"/>
    <col min="8" max="8" width="17.375" style="1" customWidth="1"/>
    <col min="9" max="9" width="14.625" style="1" customWidth="1"/>
    <col min="10" max="10" width="8.375" style="1" customWidth="1"/>
    <col min="11" max="11" width="7.5" style="1" customWidth="1"/>
    <col min="12" max="12" width="7.875" customWidth="1"/>
    <col min="13" max="13" width="9.25" customWidth="1"/>
    <col min="14" max="14" width="12.375" customWidth="1"/>
  </cols>
  <sheetData>
    <row r="1" spans="1:14" ht="21">
      <c r="A1" s="85" t="s">
        <v>113</v>
      </c>
      <c r="B1" s="658">
        <v>7</v>
      </c>
      <c r="C1" s="659"/>
      <c r="D1" s="86" t="s">
        <v>42</v>
      </c>
      <c r="E1" s="87" t="s">
        <v>60</v>
      </c>
      <c r="F1" s="660"/>
      <c r="G1" s="661"/>
      <c r="H1" s="19" t="s">
        <v>57</v>
      </c>
    </row>
    <row r="2" spans="1:14" ht="24.75" customHeight="1">
      <c r="A2" s="86" t="s">
        <v>0</v>
      </c>
      <c r="B2" s="662" t="s">
        <v>213</v>
      </c>
      <c r="C2" s="662"/>
      <c r="D2" s="662"/>
      <c r="E2" s="662"/>
      <c r="F2" s="662"/>
      <c r="G2" s="662"/>
      <c r="H2" s="19" t="s">
        <v>58</v>
      </c>
    </row>
    <row r="3" spans="1:14" ht="19.5" customHeight="1">
      <c r="A3" s="58" t="s">
        <v>50</v>
      </c>
      <c r="B3" s="1"/>
      <c r="C3" s="1"/>
      <c r="D3" s="1"/>
      <c r="I3" s="19"/>
    </row>
    <row r="4" spans="1:14">
      <c r="A4" s="21" t="s">
        <v>48</v>
      </c>
      <c r="B4" s="460" t="s">
        <v>229</v>
      </c>
      <c r="C4" s="461"/>
      <c r="D4" s="461"/>
      <c r="E4" s="461"/>
      <c r="F4" s="461"/>
      <c r="G4" s="462"/>
    </row>
    <row r="5" spans="1:14">
      <c r="A5" s="22" t="s">
        <v>41</v>
      </c>
      <c r="B5" s="460" t="s">
        <v>230</v>
      </c>
      <c r="C5" s="461"/>
      <c r="D5" s="461"/>
      <c r="E5" s="461"/>
      <c r="F5" s="461"/>
      <c r="G5" s="462"/>
    </row>
    <row r="6" spans="1:14">
      <c r="A6" s="22" t="s">
        <v>8</v>
      </c>
      <c r="B6" s="460" t="s">
        <v>6</v>
      </c>
      <c r="C6" s="461"/>
      <c r="D6" s="462"/>
      <c r="E6" s="91" t="s">
        <v>45</v>
      </c>
      <c r="F6" s="115" t="str">
        <f>$I$6</f>
        <v>近接</v>
      </c>
      <c r="G6" s="225" t="str">
        <f>$J$6</f>
        <v>精霊</v>
      </c>
      <c r="H6" s="91" t="s">
        <v>45</v>
      </c>
      <c r="I6" s="185" t="s">
        <v>74</v>
      </c>
      <c r="J6" s="92" t="s">
        <v>163</v>
      </c>
    </row>
    <row r="7" spans="1:14">
      <c r="A7" s="23" t="s">
        <v>7</v>
      </c>
      <c r="B7" s="460" t="s">
        <v>316</v>
      </c>
      <c r="C7" s="461"/>
      <c r="D7" s="462"/>
      <c r="E7" s="91" t="s">
        <v>71</v>
      </c>
      <c r="F7" s="115" t="str">
        <f>IF($I$7 = 0,"", $I$7)</f>
        <v>爆発</v>
      </c>
      <c r="G7" s="115">
        <f>IF($J$7 = 0,"", $J$7)</f>
        <v>2</v>
      </c>
      <c r="H7" s="91" t="s">
        <v>71</v>
      </c>
      <c r="I7" s="185" t="s">
        <v>72</v>
      </c>
      <c r="J7" s="92">
        <v>2</v>
      </c>
    </row>
    <row r="8" spans="1:14">
      <c r="A8" s="23" t="s">
        <v>9</v>
      </c>
      <c r="B8" s="460" t="s">
        <v>211</v>
      </c>
      <c r="C8" s="461"/>
      <c r="D8" s="461"/>
      <c r="E8" s="461"/>
      <c r="F8" s="461"/>
      <c r="G8" s="462"/>
      <c r="H8" s="91" t="s">
        <v>91</v>
      </c>
      <c r="I8" s="92" t="s">
        <v>132</v>
      </c>
      <c r="J8" s="19" t="s">
        <v>67</v>
      </c>
    </row>
    <row r="9" spans="1:14">
      <c r="A9" s="164" t="s">
        <v>10</v>
      </c>
      <c r="B9" s="565" t="s">
        <v>231</v>
      </c>
      <c r="C9" s="566"/>
      <c r="D9" s="566"/>
      <c r="E9" s="566"/>
      <c r="F9" s="566"/>
      <c r="G9" s="567"/>
      <c r="H9" s="91" t="s">
        <v>53</v>
      </c>
      <c r="I9" s="92" t="s">
        <v>17</v>
      </c>
      <c r="J9" s="90">
        <f>IF($I$9 = "筋力",基本!$C$5,IF($I$9 = "耐久力",基本!$C$6,IF($I$9 = "敏捷力",基本!$C$7,IF($I$9 = "知力",基本!$C$8,IF($I$9 = "判断力",基本!$C$9,IF($I$9 = "魅力",基本!$C$10,""))))))</f>
        <v>6</v>
      </c>
      <c r="K9" s="218" t="s">
        <v>20</v>
      </c>
    </row>
    <row r="10" spans="1:14">
      <c r="A10" s="165"/>
      <c r="B10" s="606" t="s">
        <v>289</v>
      </c>
      <c r="C10" s="607"/>
      <c r="D10" s="607"/>
      <c r="E10" s="607"/>
      <c r="F10" s="607"/>
      <c r="G10" s="608"/>
      <c r="H10" s="91" t="s">
        <v>63</v>
      </c>
      <c r="I10" s="92">
        <v>0</v>
      </c>
      <c r="J10" s="410" t="s">
        <v>55</v>
      </c>
      <c r="K10" s="411"/>
      <c r="L10" s="90">
        <f>IF($I$8=基本!$F$4,基本!$O$7,IF($I$8=基本!$F$13,基本!$O$16,IF($I$8=基本!$F$22,基本!$O$25,IF($I$8=基本!$F$31,基本!$O$34,IF($I$8=基本!$F$40,基本!$O$43,0)))))</f>
        <v>11</v>
      </c>
    </row>
    <row r="11" spans="1:14">
      <c r="A11" s="164" t="s">
        <v>109</v>
      </c>
      <c r="B11" s="565" t="s">
        <v>315</v>
      </c>
      <c r="C11" s="566"/>
      <c r="D11" s="566"/>
      <c r="E11" s="566"/>
      <c r="F11" s="566"/>
      <c r="G11" s="567"/>
      <c r="H11" s="56" t="s">
        <v>54</v>
      </c>
      <c r="I11" s="92" t="s">
        <v>17</v>
      </c>
      <c r="J11" s="52">
        <f>IF($I$9 = "筋力",基本!$C$5,IF($I$11 = "耐久力",基本!$C$6,IF($I$11 = "敏捷力",基本!$C$7,IF($I$11 = "知力",基本!$C$8,IF($I$11 = "判断力",基本!$C$9,IF($I$11 = "魅力",基本!$C$10,""))))))</f>
        <v>6</v>
      </c>
      <c r="L11" s="1"/>
    </row>
    <row r="12" spans="1:14">
      <c r="A12" s="163"/>
      <c r="B12" s="450" t="s">
        <v>288</v>
      </c>
      <c r="C12" s="451"/>
      <c r="D12" s="451"/>
      <c r="E12" s="451"/>
      <c r="F12" s="451"/>
      <c r="G12" s="452"/>
      <c r="H12" s="91" t="s">
        <v>64</v>
      </c>
      <c r="I12" s="92">
        <v>0</v>
      </c>
      <c r="J12" s="410" t="s">
        <v>56</v>
      </c>
      <c r="K12" s="411"/>
      <c r="L12" s="90">
        <f>IF($I$8=基本!$F$4,基本!$O$9,IF($I$8=基本!$F$13,基本!$O$18,IF($I$8=基本!$F$22,基本!$O$27,IF($I$8=基本!$F$31,基本!$O$36,IF($I$8=基本!$F$40,基本!$O$45,0)))))</f>
        <v>2</v>
      </c>
    </row>
    <row r="13" spans="1:14">
      <c r="A13" s="165"/>
      <c r="B13" s="627"/>
      <c r="C13" s="607"/>
      <c r="D13" s="607"/>
      <c r="E13" s="607"/>
      <c r="F13" s="607"/>
      <c r="G13" s="608"/>
      <c r="H13" s="57" t="s">
        <v>92</v>
      </c>
      <c r="I13" s="92">
        <v>1</v>
      </c>
      <c r="J13" s="91" t="s">
        <v>46</v>
      </c>
      <c r="K13" s="92">
        <v>10</v>
      </c>
    </row>
    <row r="14" spans="1:14" ht="14.25" thickBot="1">
      <c r="A14" s="18" t="s">
        <v>49</v>
      </c>
      <c r="E14" s="3"/>
      <c r="H14" s="280" t="s">
        <v>52</v>
      </c>
      <c r="I14" s="281">
        <v>2</v>
      </c>
      <c r="J14" s="280" t="s">
        <v>46</v>
      </c>
      <c r="K14" s="281">
        <v>6</v>
      </c>
      <c r="L14" s="283"/>
      <c r="M14" s="283"/>
      <c r="N14" s="283"/>
    </row>
    <row r="15" spans="1:14" ht="18.75" customHeight="1" thickBot="1">
      <c r="A15" s="652" t="str">
        <f>$B$2</f>
        <v>ガーディアン･イーグル･フロック</v>
      </c>
      <c r="B15" s="653"/>
      <c r="C15" s="654"/>
      <c r="D15" s="146" t="s">
        <v>3</v>
      </c>
      <c r="E15" s="150" t="s">
        <v>2</v>
      </c>
      <c r="H15" s="280" t="s">
        <v>65</v>
      </c>
      <c r="I15" s="281"/>
      <c r="J15" s="153"/>
      <c r="K15" s="153"/>
      <c r="L15" s="283"/>
      <c r="M15" s="283"/>
      <c r="N15" s="283"/>
    </row>
    <row r="16" spans="1:14" ht="23.25" customHeight="1" thickBot="1">
      <c r="A16" s="624" t="s">
        <v>1</v>
      </c>
      <c r="B16" s="147" t="s">
        <v>44</v>
      </c>
      <c r="C16" s="139" t="str">
        <f>$K$9</f>
        <v>頑健</v>
      </c>
      <c r="D16" s="151" t="str">
        <f>$J$9+$L$10+$I$10 &amp; "+1d20"</f>
        <v>17+1d20</v>
      </c>
      <c r="E16" s="136" t="str">
        <f>$J$9+$L$10+2+$I$10 &amp; "+1d20"</f>
        <v>19+1d20</v>
      </c>
      <c r="F16" s="365" t="s">
        <v>438</v>
      </c>
      <c r="G16"/>
      <c r="H16" s="280" t="s">
        <v>107</v>
      </c>
      <c r="I16" s="281"/>
      <c r="J16" s="280" t="s">
        <v>46</v>
      </c>
      <c r="K16" s="281"/>
      <c r="L16" s="281"/>
      <c r="M16" s="283"/>
      <c r="N16" s="283"/>
    </row>
    <row r="17" spans="1:14" ht="23.25" customHeight="1">
      <c r="A17" s="625"/>
      <c r="B17" s="149" t="s">
        <v>5</v>
      </c>
      <c r="C17" s="140" t="str">
        <f>IF($I$15 = 0,"", $I$15)</f>
        <v/>
      </c>
      <c r="D17" s="144" t="str">
        <f>$J$11+$L$12+$I$12 &amp; "+" &amp; $I$13 &amp; "d" &amp; $K$13</f>
        <v>8+1d10</v>
      </c>
      <c r="E17" s="145" t="str">
        <f>$J$11+$L$12+$I$12 &amp; "+" &amp; $I$13 &amp; "d" &amp; $K$13</f>
        <v>8+1d10</v>
      </c>
      <c r="F17" s="363" t="str">
        <f>$J$11+$L$12+$I$12+2 &amp; " +"</f>
        <v>10 +</v>
      </c>
      <c r="G17"/>
      <c r="H17" s="153"/>
      <c r="I17" s="283"/>
      <c r="J17" s="283"/>
      <c r="K17" s="283"/>
      <c r="L17" s="283"/>
      <c r="M17" s="283"/>
      <c r="N17" s="283"/>
    </row>
    <row r="18" spans="1:14" ht="23.25" customHeight="1" thickBot="1">
      <c r="A18" s="626"/>
      <c r="B18" s="148" t="s">
        <v>4</v>
      </c>
      <c r="C18" s="141" t="str">
        <f>IF($I$15 = 0,"", $I$15)</f>
        <v/>
      </c>
      <c r="D18" s="142" t="str">
        <f>$J$11+$L$12+$I$12+($I$13*$K$13) &amp; IF($I$14 = 0,"","+" &amp; $I$14 &amp; "d" &amp; $K$14)</f>
        <v>18+2d6</v>
      </c>
      <c r="E18" s="128" t="str">
        <f>$J$11+$L$12+$I$12+($I$13*$K$13) &amp; IF($I$14 = 0,"","+" &amp; $I$14 &amp; "d" &amp; $K$14)</f>
        <v>18+2d6</v>
      </c>
      <c r="F18" s="364" t="str">
        <f>$J$11+$L$12+$I$12+($I$13*$K$13)+2 &amp; " +"</f>
        <v>20 +</v>
      </c>
      <c r="G18"/>
      <c r="H18"/>
      <c r="I18"/>
      <c r="J18"/>
      <c r="K18"/>
    </row>
    <row r="19" spans="1:14" s="152" customFormat="1" ht="19.5" customHeight="1">
      <c r="A19" s="446" t="s">
        <v>328</v>
      </c>
      <c r="B19" s="446"/>
      <c r="C19" s="446"/>
      <c r="D19" s="446"/>
      <c r="E19" s="446"/>
      <c r="F19" s="446"/>
      <c r="G19" s="446"/>
      <c r="H19" s="153"/>
    </row>
    <row r="20" spans="1:14" s="152" customFormat="1" ht="13.5" customHeight="1">
      <c r="A20" s="481" t="s">
        <v>167</v>
      </c>
      <c r="B20" s="481"/>
      <c r="C20" s="481"/>
      <c r="D20" s="481"/>
      <c r="E20" s="481"/>
      <c r="F20" s="481"/>
      <c r="G20" s="481"/>
      <c r="H20" s="153"/>
      <c r="I20" s="153"/>
      <c r="J20" s="153"/>
      <c r="K20" s="153"/>
    </row>
    <row r="21" spans="1:14" s="152" customFormat="1" ht="13.5" customHeight="1">
      <c r="A21" s="480" t="s">
        <v>329</v>
      </c>
      <c r="B21" s="480"/>
      <c r="C21" s="480"/>
      <c r="D21" s="480"/>
      <c r="E21" s="480"/>
      <c r="F21" s="480"/>
      <c r="G21" s="480"/>
      <c r="H21" s="153"/>
    </row>
    <row r="22" spans="1:14" s="152" customFormat="1">
      <c r="A22" s="480" t="s">
        <v>307</v>
      </c>
      <c r="B22" s="480"/>
      <c r="C22" s="480"/>
      <c r="D22" s="480"/>
      <c r="E22" s="480"/>
      <c r="F22" s="480"/>
      <c r="G22" s="480"/>
      <c r="H22" s="153"/>
      <c r="I22" s="153"/>
      <c r="J22" s="153"/>
      <c r="K22" s="153"/>
    </row>
    <row r="23" spans="1:14" s="152" customFormat="1">
      <c r="A23" s="480" t="s">
        <v>330</v>
      </c>
      <c r="B23" s="480"/>
      <c r="C23" s="480"/>
      <c r="D23" s="480"/>
      <c r="E23" s="480"/>
      <c r="F23" s="480"/>
      <c r="G23" s="480"/>
      <c r="H23" s="153"/>
      <c r="I23" s="153"/>
      <c r="J23" s="153"/>
      <c r="K23" s="153"/>
    </row>
    <row r="24" spans="1:14" s="152" customFormat="1">
      <c r="A24" s="480" t="s">
        <v>332</v>
      </c>
      <c r="B24" s="480"/>
      <c r="C24" s="480"/>
      <c r="D24" s="480"/>
      <c r="E24" s="480"/>
      <c r="F24" s="480"/>
      <c r="G24" s="480"/>
      <c r="H24" s="153"/>
      <c r="I24" s="153"/>
      <c r="J24" s="153"/>
      <c r="K24" s="153"/>
    </row>
    <row r="25" spans="1:14" s="152" customFormat="1">
      <c r="A25" s="480" t="s">
        <v>306</v>
      </c>
      <c r="B25" s="480"/>
      <c r="C25" s="480"/>
      <c r="D25" s="480"/>
      <c r="E25" s="480"/>
      <c r="F25" s="480"/>
      <c r="G25" s="480"/>
      <c r="H25" s="153"/>
      <c r="I25" s="153"/>
      <c r="J25" s="153"/>
      <c r="K25" s="153"/>
    </row>
    <row r="26" spans="1:14" s="213" customFormat="1" ht="8.25" customHeight="1">
      <c r="A26" s="66"/>
      <c r="B26" s="66"/>
      <c r="C26" s="66"/>
      <c r="D26" s="66"/>
      <c r="E26" s="66"/>
      <c r="F26" s="66"/>
      <c r="G26" s="66"/>
      <c r="H26" s="153"/>
    </row>
    <row r="27" spans="1:14" s="213" customFormat="1" ht="13.5" customHeight="1">
      <c r="A27" s="568" t="s">
        <v>51</v>
      </c>
      <c r="B27" s="569"/>
      <c r="C27" s="569"/>
      <c r="D27" s="569"/>
      <c r="E27" s="569"/>
      <c r="F27" s="569"/>
      <c r="G27" s="570"/>
      <c r="H27" s="153"/>
      <c r="I27" s="153"/>
      <c r="J27" s="153"/>
      <c r="K27" s="153"/>
    </row>
    <row r="28" spans="1:14" s="213" customFormat="1" ht="15" customHeight="1">
      <c r="A28" s="666" t="s">
        <v>360</v>
      </c>
      <c r="B28" s="667"/>
      <c r="C28" s="667"/>
      <c r="D28" s="667"/>
      <c r="E28" s="667"/>
      <c r="F28" s="667"/>
      <c r="G28" s="668"/>
      <c r="H28" s="153"/>
    </row>
    <row r="29" spans="1:14" s="213" customFormat="1" ht="6.75" customHeight="1">
      <c r="A29" s="447"/>
      <c r="B29" s="448"/>
      <c r="C29" s="448"/>
      <c r="D29" s="448"/>
      <c r="E29" s="448"/>
      <c r="F29" s="448"/>
      <c r="G29" s="449"/>
      <c r="H29" s="153"/>
    </row>
    <row r="30" spans="1:14" s="213" customFormat="1" ht="13.5" customHeight="1">
      <c r="A30" s="419" t="s">
        <v>496</v>
      </c>
      <c r="B30" s="420"/>
      <c r="C30" s="420"/>
      <c r="D30" s="420"/>
      <c r="E30" s="420"/>
      <c r="F30" s="420"/>
      <c r="G30" s="421"/>
      <c r="H30" s="153"/>
      <c r="I30" s="153"/>
      <c r="J30" s="153"/>
      <c r="K30" s="153"/>
    </row>
    <row r="31" spans="1:14" s="213" customFormat="1" ht="13.5" customHeight="1">
      <c r="A31" s="447" t="s">
        <v>497</v>
      </c>
      <c r="B31" s="448"/>
      <c r="C31" s="448"/>
      <c r="D31" s="448"/>
      <c r="E31" s="448"/>
      <c r="F31" s="448"/>
      <c r="G31" s="449"/>
      <c r="H31" s="153"/>
    </row>
    <row r="32" spans="1:14">
      <c r="A32" s="447" t="s">
        <v>498</v>
      </c>
      <c r="B32" s="448"/>
      <c r="C32" s="448"/>
      <c r="D32" s="448"/>
      <c r="E32" s="448"/>
      <c r="F32" s="448"/>
      <c r="G32" s="449"/>
    </row>
    <row r="33" spans="1:12">
      <c r="A33" s="447" t="s">
        <v>505</v>
      </c>
      <c r="B33" s="448"/>
      <c r="C33" s="448"/>
      <c r="D33" s="448"/>
      <c r="E33" s="448"/>
      <c r="F33" s="448"/>
      <c r="G33" s="449"/>
    </row>
    <row r="34" spans="1:12" s="1" customFormat="1">
      <c r="A34" s="447" t="s">
        <v>624</v>
      </c>
      <c r="B34" s="448"/>
      <c r="C34" s="448"/>
      <c r="D34" s="448"/>
      <c r="E34" s="448"/>
      <c r="F34" s="448"/>
      <c r="G34" s="449"/>
      <c r="L34"/>
    </row>
    <row r="35" spans="1:12" s="153" customFormat="1" ht="7.5" customHeight="1">
      <c r="A35" s="284"/>
      <c r="B35" s="285"/>
      <c r="C35" s="285"/>
      <c r="D35" s="285"/>
      <c r="E35" s="285"/>
      <c r="F35" s="285"/>
      <c r="G35" s="286"/>
      <c r="L35" s="283"/>
    </row>
    <row r="36" spans="1:12" s="1" customFormat="1" ht="15" customHeight="1">
      <c r="A36" s="447" t="s">
        <v>516</v>
      </c>
      <c r="B36" s="448"/>
      <c r="C36" s="448"/>
      <c r="D36" s="448"/>
      <c r="E36" s="448"/>
      <c r="F36" s="448"/>
      <c r="G36" s="449"/>
      <c r="L36"/>
    </row>
    <row r="37" spans="1:12" s="1" customFormat="1" ht="12" customHeight="1">
      <c r="A37" s="672" t="s">
        <v>673</v>
      </c>
      <c r="B37" s="673"/>
      <c r="C37" s="673"/>
      <c r="D37" s="673"/>
      <c r="E37" s="673"/>
      <c r="F37" s="673"/>
      <c r="G37" s="674"/>
      <c r="L37"/>
    </row>
    <row r="38" spans="1:12" s="153" customFormat="1" ht="12" customHeight="1">
      <c r="A38" s="672" t="s">
        <v>674</v>
      </c>
      <c r="B38" s="673"/>
      <c r="C38" s="673"/>
      <c r="D38" s="673"/>
      <c r="E38" s="673"/>
      <c r="F38" s="673"/>
      <c r="G38" s="674"/>
      <c r="L38" s="283"/>
    </row>
    <row r="39" spans="1:12" s="1" customFormat="1" ht="12" customHeight="1">
      <c r="A39" s="672" t="s">
        <v>675</v>
      </c>
      <c r="B39" s="673"/>
      <c r="C39" s="673"/>
      <c r="D39" s="673"/>
      <c r="E39" s="673"/>
      <c r="F39" s="673"/>
      <c r="G39" s="674"/>
      <c r="L39"/>
    </row>
    <row r="40" spans="1:12" s="1" customFormat="1" ht="12" customHeight="1">
      <c r="A40" s="672" t="s">
        <v>676</v>
      </c>
      <c r="B40" s="673"/>
      <c r="C40" s="673"/>
      <c r="D40" s="673"/>
      <c r="E40" s="673"/>
      <c r="F40" s="673"/>
      <c r="G40" s="674"/>
      <c r="L40"/>
    </row>
    <row r="41" spans="1:12" s="1" customFormat="1" ht="12" customHeight="1">
      <c r="A41" s="672" t="s">
        <v>677</v>
      </c>
      <c r="B41" s="673"/>
      <c r="C41" s="673"/>
      <c r="D41" s="673"/>
      <c r="E41" s="673"/>
      <c r="F41" s="673"/>
      <c r="G41" s="674"/>
      <c r="L41"/>
    </row>
    <row r="42" spans="1:12" s="153" customFormat="1" ht="3.75" customHeight="1">
      <c r="A42" s="284"/>
      <c r="B42" s="285"/>
      <c r="C42" s="285"/>
      <c r="D42" s="285"/>
      <c r="E42" s="285"/>
      <c r="F42" s="285"/>
      <c r="G42" s="286"/>
      <c r="L42" s="283"/>
    </row>
    <row r="43" spans="1:12" s="1" customFormat="1">
      <c r="A43" s="447" t="s">
        <v>625</v>
      </c>
      <c r="B43" s="448"/>
      <c r="C43" s="448"/>
      <c r="D43" s="448"/>
      <c r="E43" s="448"/>
      <c r="F43" s="448"/>
      <c r="G43" s="449"/>
      <c r="L43"/>
    </row>
    <row r="44" spans="1:12" s="153" customFormat="1">
      <c r="A44" s="447" t="s">
        <v>499</v>
      </c>
      <c r="B44" s="448"/>
      <c r="C44" s="448"/>
      <c r="D44" s="448"/>
      <c r="E44" s="448"/>
      <c r="F44" s="448"/>
      <c r="G44" s="449"/>
      <c r="L44" s="283"/>
    </row>
    <row r="45" spans="1:12" s="153" customFormat="1">
      <c r="A45" s="447" t="s">
        <v>500</v>
      </c>
      <c r="B45" s="448"/>
      <c r="C45" s="448"/>
      <c r="D45" s="448"/>
      <c r="E45" s="448"/>
      <c r="F45" s="448"/>
      <c r="G45" s="449"/>
      <c r="L45" s="283"/>
    </row>
    <row r="46" spans="1:12" s="153" customFormat="1">
      <c r="A46" s="447" t="s">
        <v>503</v>
      </c>
      <c r="B46" s="448"/>
      <c r="C46" s="448"/>
      <c r="D46" s="448"/>
      <c r="E46" s="448"/>
      <c r="F46" s="448"/>
      <c r="G46" s="449"/>
      <c r="L46" s="283"/>
    </row>
    <row r="47" spans="1:12" s="153" customFormat="1">
      <c r="A47" s="447" t="s">
        <v>501</v>
      </c>
      <c r="B47" s="448"/>
      <c r="C47" s="448"/>
      <c r="D47" s="448"/>
      <c r="E47" s="448"/>
      <c r="F47" s="448"/>
      <c r="G47" s="449"/>
      <c r="L47" s="283"/>
    </row>
    <row r="48" spans="1:12" s="153" customFormat="1">
      <c r="A48" s="447" t="s">
        <v>502</v>
      </c>
      <c r="B48" s="448"/>
      <c r="C48" s="448"/>
      <c r="D48" s="448"/>
      <c r="E48" s="448"/>
      <c r="F48" s="448"/>
      <c r="G48" s="449"/>
      <c r="L48" s="283"/>
    </row>
    <row r="49" spans="1:12" s="153" customFormat="1" ht="4.5" customHeight="1">
      <c r="A49" s="447"/>
      <c r="B49" s="448"/>
      <c r="C49" s="448"/>
      <c r="D49" s="448"/>
      <c r="E49" s="448"/>
      <c r="F49" s="448"/>
      <c r="G49" s="449"/>
      <c r="L49" s="283"/>
    </row>
    <row r="50" spans="1:12" s="153" customFormat="1">
      <c r="A50" s="447" t="s">
        <v>506</v>
      </c>
      <c r="B50" s="448"/>
      <c r="C50" s="448"/>
      <c r="D50" s="448"/>
      <c r="E50" s="448"/>
      <c r="F50" s="448"/>
      <c r="G50" s="449"/>
      <c r="L50" s="283"/>
    </row>
    <row r="51" spans="1:12" s="153" customFormat="1">
      <c r="A51" s="447" t="s">
        <v>507</v>
      </c>
      <c r="B51" s="448"/>
      <c r="C51" s="448"/>
      <c r="D51" s="448"/>
      <c r="E51" s="448"/>
      <c r="F51" s="448"/>
      <c r="G51" s="449"/>
      <c r="L51" s="283"/>
    </row>
    <row r="52" spans="1:12" s="153" customFormat="1">
      <c r="A52" s="612" t="s">
        <v>510</v>
      </c>
      <c r="B52" s="613"/>
      <c r="C52" s="613"/>
      <c r="D52" s="613"/>
      <c r="E52" s="613"/>
      <c r="F52" s="613"/>
      <c r="G52" s="614"/>
      <c r="L52" s="283"/>
    </row>
    <row r="53" spans="1:12" s="1" customFormat="1">
      <c r="A53" s="447" t="s">
        <v>509</v>
      </c>
      <c r="B53" s="448"/>
      <c r="C53" s="448"/>
      <c r="D53" s="448"/>
      <c r="E53" s="448"/>
      <c r="F53" s="448"/>
      <c r="G53" s="449"/>
      <c r="L53"/>
    </row>
    <row r="54" spans="1:12" s="153" customFormat="1" ht="9" customHeight="1">
      <c r="A54" s="284"/>
      <c r="B54" s="285"/>
      <c r="C54" s="285"/>
      <c r="D54" s="285"/>
      <c r="E54" s="285"/>
      <c r="F54" s="285"/>
      <c r="G54" s="286"/>
      <c r="L54" s="283"/>
    </row>
    <row r="55" spans="1:12" s="283" customFormat="1" ht="18" customHeight="1">
      <c r="A55" s="599" t="s">
        <v>388</v>
      </c>
      <c r="B55" s="478"/>
      <c r="C55" s="478"/>
      <c r="D55" s="478"/>
      <c r="E55" s="478"/>
      <c r="F55" s="478"/>
      <c r="G55" s="600"/>
      <c r="H55" s="153"/>
    </row>
    <row r="56" spans="1:12" s="283" customFormat="1">
      <c r="A56" s="447" t="s">
        <v>517</v>
      </c>
      <c r="B56" s="448"/>
      <c r="C56" s="448"/>
      <c r="D56" s="448"/>
      <c r="E56" s="448"/>
      <c r="F56" s="448"/>
      <c r="G56" s="449"/>
      <c r="H56" s="153"/>
      <c r="I56" s="153"/>
      <c r="J56" s="153"/>
      <c r="K56" s="153"/>
    </row>
    <row r="57" spans="1:12" s="1" customFormat="1">
      <c r="A57" s="447" t="s">
        <v>504</v>
      </c>
      <c r="B57" s="448"/>
      <c r="C57" s="448"/>
      <c r="D57" s="448"/>
      <c r="E57" s="448"/>
      <c r="F57" s="448"/>
      <c r="G57" s="449"/>
      <c r="L57"/>
    </row>
    <row r="58" spans="1:12" s="1" customFormat="1">
      <c r="A58" s="447" t="s">
        <v>508</v>
      </c>
      <c r="B58" s="448"/>
      <c r="C58" s="448"/>
      <c r="D58" s="448"/>
      <c r="E58" s="448"/>
      <c r="F58" s="448"/>
      <c r="G58" s="449"/>
      <c r="L58"/>
    </row>
    <row r="59" spans="1:12" s="153" customFormat="1" ht="6" customHeight="1">
      <c r="A59" s="284"/>
      <c r="B59" s="285"/>
      <c r="C59" s="285"/>
      <c r="D59" s="285"/>
      <c r="E59" s="285"/>
      <c r="F59" s="285"/>
      <c r="G59" s="286"/>
      <c r="L59" s="283"/>
    </row>
    <row r="60" spans="1:12" s="125" customFormat="1" ht="21">
      <c r="A60" s="81" t="s">
        <v>33</v>
      </c>
      <c r="B60" s="82">
        <f>$B$1</f>
        <v>7</v>
      </c>
      <c r="C60" s="83" t="s">
        <v>42</v>
      </c>
      <c r="D60" s="84" t="str">
        <f>$E$1</f>
        <v>遭遇毎</v>
      </c>
      <c r="E60" s="675" t="str">
        <f>$B$2</f>
        <v>ガーディアン･イーグル･フロック</v>
      </c>
      <c r="F60" s="676"/>
      <c r="G60" s="677"/>
      <c r="L60" s="124"/>
    </row>
    <row r="61" spans="1:12" s="125" customFormat="1">
      <c r="A61"/>
      <c r="B61"/>
      <c r="C61"/>
      <c r="D61"/>
      <c r="E61" s="1"/>
      <c r="F61" s="1"/>
      <c r="G61" s="1"/>
      <c r="L61" s="124"/>
    </row>
    <row r="62" spans="1:12" s="125" customFormat="1">
      <c r="A62"/>
      <c r="B62"/>
      <c r="C62"/>
      <c r="D62"/>
      <c r="E62" s="1"/>
      <c r="F62" s="1"/>
      <c r="G62" s="1"/>
      <c r="L62" s="124"/>
    </row>
    <row r="63" spans="1:12" s="125" customFormat="1">
      <c r="A63"/>
      <c r="B63"/>
      <c r="C63"/>
      <c r="D63"/>
      <c r="E63" s="1"/>
      <c r="F63" s="1"/>
      <c r="G63" s="1"/>
      <c r="L63" s="124"/>
    </row>
  </sheetData>
  <mergeCells count="54">
    <mergeCell ref="A43:G43"/>
    <mergeCell ref="A41:G41"/>
    <mergeCell ref="A53:G53"/>
    <mergeCell ref="A57:G57"/>
    <mergeCell ref="E60:G60"/>
    <mergeCell ref="A58:G58"/>
    <mergeCell ref="A44:G44"/>
    <mergeCell ref="A51:G51"/>
    <mergeCell ref="A52:G52"/>
    <mergeCell ref="A45:G45"/>
    <mergeCell ref="A46:G46"/>
    <mergeCell ref="A47:G47"/>
    <mergeCell ref="A48:G48"/>
    <mergeCell ref="A49:G49"/>
    <mergeCell ref="A50:G50"/>
    <mergeCell ref="A55:G55"/>
    <mergeCell ref="A27:G27"/>
    <mergeCell ref="A29:G29"/>
    <mergeCell ref="A30:G30"/>
    <mergeCell ref="A31:G31"/>
    <mergeCell ref="A32:G32"/>
    <mergeCell ref="A28:G28"/>
    <mergeCell ref="A33:G33"/>
    <mergeCell ref="A34:G34"/>
    <mergeCell ref="A39:G39"/>
    <mergeCell ref="A36:G36"/>
    <mergeCell ref="A37:G37"/>
    <mergeCell ref="A38:G38"/>
    <mergeCell ref="B6:D6"/>
    <mergeCell ref="B7:D7"/>
    <mergeCell ref="B8:G8"/>
    <mergeCell ref="B9:G9"/>
    <mergeCell ref="B10:G10"/>
    <mergeCell ref="B1:C1"/>
    <mergeCell ref="F1:G1"/>
    <mergeCell ref="B2:G2"/>
    <mergeCell ref="B4:G4"/>
    <mergeCell ref="B5:G5"/>
    <mergeCell ref="A56:G56"/>
    <mergeCell ref="A24:G24"/>
    <mergeCell ref="J10:K10"/>
    <mergeCell ref="B11:G11"/>
    <mergeCell ref="B12:G12"/>
    <mergeCell ref="J12:K12"/>
    <mergeCell ref="B13:G13"/>
    <mergeCell ref="A40:G40"/>
    <mergeCell ref="A15:C15"/>
    <mergeCell ref="A16:A18"/>
    <mergeCell ref="A19:G19"/>
    <mergeCell ref="A25:G25"/>
    <mergeCell ref="A20:G20"/>
    <mergeCell ref="A21:G21"/>
    <mergeCell ref="A22:G22"/>
    <mergeCell ref="A23:G23"/>
  </mergeCells>
  <phoneticPr fontId="1"/>
  <pageMargins left="0.70866141732283472" right="0.70866141732283472" top="0.74803149606299213" bottom="0.19685039370078741" header="0.31496062992125984" footer="0.31496062992125984"/>
  <pageSetup paperSize="9" orientation="portrait" horizontalDpi="300" verticalDpi="300" r:id="rId1"/>
  <headerFooter>
    <oddHeader>&amp;R&amp;D</oddHeader>
  </headerFooter>
  <extLst>
    <ext xmlns:x14="http://schemas.microsoft.com/office/spreadsheetml/2009/9/main" uri="{CCE6A557-97BC-4b89-ADB6-D9C93CAAB3DF}">
      <x14:dataValidations xmlns:xm="http://schemas.microsoft.com/office/excel/2006/main" count="6">
        <x14:dataValidation type="list" allowBlank="1" showInputMessage="1" showErrorMessage="1">
          <x14:formula1>
            <xm:f>基本!$D$25:$D$29</xm:f>
          </x14:formula1>
          <xm:sqref>I8</xm:sqref>
        </x14:dataValidation>
        <x14:dataValidation type="list" allowBlank="1" showInputMessage="1" showErrorMessage="1">
          <x14:formula1>
            <xm:f>基本!$C$25:$C$35</xm:f>
          </x14:formula1>
          <xm:sqref>L14</xm:sqref>
        </x14:dataValidation>
        <x14:dataValidation type="list" allowBlank="1" showInputMessage="1" showErrorMessage="1">
          <x14:formula1>
            <xm:f>基本!$A$5:$A$10</xm:f>
          </x14:formula1>
          <xm:sqref>I11 I9</xm:sqref>
        </x14:dataValidation>
        <x14:dataValidation type="list" allowBlank="1" showInputMessage="1" showErrorMessage="1">
          <x14:formula1>
            <xm:f>基本!$A$14:$A$17</xm:f>
          </x14:formula1>
          <xm:sqref>K9</xm:sqref>
        </x14:dataValidation>
        <x14:dataValidation type="list" allowBlank="1" showInputMessage="1" showErrorMessage="1">
          <x14:formula1>
            <xm:f>基本!$A$25:$A$30</xm:f>
          </x14:formula1>
          <xm:sqref>I6</xm:sqref>
        </x14:dataValidation>
        <x14:dataValidation type="list" allowBlank="1" showInputMessage="1" showErrorMessage="1">
          <x14:formula1>
            <xm:f>基本!$B$25:$B$29</xm:f>
          </x14:formula1>
          <xm:sqref>I7</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61D02"/>
  </sheetPr>
  <dimension ref="A1:O56"/>
  <sheetViews>
    <sheetView zoomScaleNormal="100" workbookViewId="0">
      <selection activeCell="A19" sqref="A19:G19"/>
    </sheetView>
  </sheetViews>
  <sheetFormatPr defaultRowHeight="13.5"/>
  <cols>
    <col min="1" max="1" width="7.875" customWidth="1"/>
    <col min="2" max="2" width="8.5" customWidth="1"/>
    <col min="3" max="3" width="6.625" customWidth="1"/>
    <col min="4" max="4" width="15.75" customWidth="1"/>
    <col min="5" max="6" width="15.75" style="1" customWidth="1"/>
    <col min="7" max="7" width="18.25" style="1" customWidth="1"/>
    <col min="8" max="8" width="17.375" style="1" customWidth="1"/>
    <col min="9" max="9" width="14.625" style="1" customWidth="1"/>
    <col min="10" max="10" width="8.375" style="1" customWidth="1"/>
    <col min="11" max="11" width="7.5" style="1" customWidth="1"/>
    <col min="12" max="12" width="7.875" customWidth="1"/>
    <col min="13" max="13" width="9.25" customWidth="1"/>
    <col min="14" max="14" width="12.375" customWidth="1"/>
  </cols>
  <sheetData>
    <row r="1" spans="1:15" ht="21">
      <c r="A1" s="85" t="s">
        <v>33</v>
      </c>
      <c r="B1" s="658">
        <v>11</v>
      </c>
      <c r="C1" s="659"/>
      <c r="D1" s="86" t="s">
        <v>42</v>
      </c>
      <c r="E1" s="87" t="s">
        <v>60</v>
      </c>
      <c r="F1" s="660"/>
      <c r="G1" s="661"/>
      <c r="H1" s="19" t="s">
        <v>57</v>
      </c>
    </row>
    <row r="2" spans="1:15" ht="24.75" customHeight="1">
      <c r="A2" s="86" t="s">
        <v>0</v>
      </c>
      <c r="B2" s="662" t="s">
        <v>214</v>
      </c>
      <c r="C2" s="662"/>
      <c r="D2" s="662"/>
      <c r="E2" s="662"/>
      <c r="F2" s="662"/>
      <c r="G2" s="662"/>
      <c r="H2" s="19" t="s">
        <v>58</v>
      </c>
    </row>
    <row r="3" spans="1:15" ht="19.5" customHeight="1">
      <c r="A3" s="58" t="s">
        <v>50</v>
      </c>
      <c r="B3" s="1"/>
      <c r="C3" s="1"/>
      <c r="D3" s="1"/>
      <c r="I3" s="19"/>
    </row>
    <row r="4" spans="1:15">
      <c r="A4" s="21" t="s">
        <v>48</v>
      </c>
      <c r="B4" s="460" t="s">
        <v>232</v>
      </c>
      <c r="C4" s="461"/>
      <c r="D4" s="461"/>
      <c r="E4" s="461"/>
      <c r="F4" s="461"/>
      <c r="G4" s="462"/>
    </row>
    <row r="5" spans="1:15">
      <c r="A5" s="22" t="s">
        <v>41</v>
      </c>
      <c r="B5" s="460" t="s">
        <v>233</v>
      </c>
      <c r="C5" s="461"/>
      <c r="D5" s="461"/>
      <c r="E5" s="461"/>
      <c r="F5" s="461"/>
      <c r="G5" s="462"/>
    </row>
    <row r="6" spans="1:15">
      <c r="A6" s="22" t="s">
        <v>8</v>
      </c>
      <c r="B6" s="460" t="s">
        <v>6</v>
      </c>
      <c r="C6" s="461"/>
      <c r="D6" s="462"/>
      <c r="E6" s="91" t="s">
        <v>45</v>
      </c>
      <c r="F6" s="90" t="str">
        <f>$I$6</f>
        <v>遠隔</v>
      </c>
      <c r="G6" s="90">
        <f>$J$6</f>
        <v>10</v>
      </c>
      <c r="H6" s="91" t="s">
        <v>45</v>
      </c>
      <c r="I6" s="185" t="s">
        <v>76</v>
      </c>
      <c r="J6" s="92">
        <v>10</v>
      </c>
    </row>
    <row r="7" spans="1:15">
      <c r="A7" s="23" t="s">
        <v>7</v>
      </c>
      <c r="B7" s="460" t="s">
        <v>102</v>
      </c>
      <c r="C7" s="461"/>
      <c r="D7" s="462"/>
      <c r="E7" s="91" t="s">
        <v>71</v>
      </c>
      <c r="F7" s="90" t="str">
        <f>IF($I$7 = 0,"", $I$7)</f>
        <v/>
      </c>
      <c r="G7" s="90" t="str">
        <f>IF($J$7 = 0,"", $J$7)</f>
        <v/>
      </c>
      <c r="H7" s="91" t="s">
        <v>71</v>
      </c>
      <c r="I7" s="185"/>
      <c r="J7" s="92">
        <v>0</v>
      </c>
    </row>
    <row r="8" spans="1:15">
      <c r="A8" s="23" t="s">
        <v>9</v>
      </c>
      <c r="B8" s="460" t="s">
        <v>226</v>
      </c>
      <c r="C8" s="461"/>
      <c r="D8" s="461"/>
      <c r="E8" s="461"/>
      <c r="F8" s="461"/>
      <c r="G8" s="462"/>
      <c r="H8" s="91" t="s">
        <v>91</v>
      </c>
      <c r="I8" s="92" t="s">
        <v>132</v>
      </c>
      <c r="J8" s="19" t="s">
        <v>67</v>
      </c>
    </row>
    <row r="9" spans="1:15">
      <c r="A9" s="164" t="s">
        <v>10</v>
      </c>
      <c r="B9" s="565" t="s">
        <v>234</v>
      </c>
      <c r="C9" s="566"/>
      <c r="D9" s="566"/>
      <c r="E9" s="566"/>
      <c r="F9" s="566"/>
      <c r="G9" s="567"/>
      <c r="H9" s="247" t="s">
        <v>53</v>
      </c>
      <c r="I9" s="249" t="s">
        <v>17</v>
      </c>
      <c r="J9" s="246">
        <f>IF($I$9 = "筋力",基本!$C$5,IF($I$9 = "耐久力",基本!$C$6,IF($I$9 = "敏捷力",基本!$C$7,IF($I$9 = "知力",基本!$C$8,IF($I$9 = "判断力",基本!$C$9,IF($I$9 = "魅力",基本!$C$10,""))))))</f>
        <v>6</v>
      </c>
      <c r="K9" s="249" t="s">
        <v>21</v>
      </c>
      <c r="L9" s="250"/>
    </row>
    <row r="10" spans="1:15">
      <c r="A10" s="163"/>
      <c r="B10" s="447" t="s">
        <v>317</v>
      </c>
      <c r="C10" s="448"/>
      <c r="D10" s="448"/>
      <c r="E10" s="448"/>
      <c r="F10" s="448"/>
      <c r="G10" s="449"/>
      <c r="H10" s="247" t="s">
        <v>63</v>
      </c>
      <c r="I10" s="249">
        <v>0</v>
      </c>
      <c r="J10" s="410" t="s">
        <v>55</v>
      </c>
      <c r="K10" s="411"/>
      <c r="L10" s="246">
        <f>IF($I$8=基本!$F$4,基本!$O$7,IF($I$8=基本!$F$13,基本!$O$16,IF($I$8=基本!$F$22,基本!$O$25,IF($I$8=基本!$F$31,基本!$O$34,IF($I$8=基本!$F$40,基本!$O$43,0)))))</f>
        <v>11</v>
      </c>
    </row>
    <row r="11" spans="1:15">
      <c r="A11" s="163"/>
      <c r="B11" s="472" t="s">
        <v>290</v>
      </c>
      <c r="C11" s="448"/>
      <c r="D11" s="448"/>
      <c r="E11" s="448"/>
      <c r="F11" s="448"/>
      <c r="G11" s="449"/>
      <c r="H11" s="167" t="s">
        <v>54</v>
      </c>
      <c r="I11" s="249" t="s">
        <v>17</v>
      </c>
      <c r="J11" s="169">
        <f>IF($I$9 = "筋力",基本!$C$5,IF($I$11 = "耐久力",基本!$C$6,IF($I$11 = "敏捷力",基本!$C$7,IF($I$11 = "知力",基本!$C$8,IF($I$11 = "判断力",基本!$C$9,IF($I$11 = "魅力",基本!$C$10,""))))))</f>
        <v>6</v>
      </c>
      <c r="K11" s="153"/>
      <c r="L11" s="153"/>
    </row>
    <row r="12" spans="1:15" ht="9.75" customHeight="1">
      <c r="A12" s="163"/>
      <c r="B12" s="447"/>
      <c r="C12" s="448"/>
      <c r="D12" s="448"/>
      <c r="E12" s="448"/>
      <c r="F12" s="448"/>
      <c r="G12" s="449"/>
      <c r="H12" s="247" t="s">
        <v>64</v>
      </c>
      <c r="I12" s="249">
        <v>0</v>
      </c>
      <c r="J12" s="410" t="s">
        <v>56</v>
      </c>
      <c r="K12" s="411"/>
      <c r="L12" s="246">
        <f>IF($I$8=基本!$F$4,基本!$O$9,IF($I$8=基本!$F$13,基本!$O$18,IF($I$8=基本!$F$22,基本!$O$27,IF($I$8=基本!$F$31,基本!$O$36,IF($I$8=基本!$F$40,基本!$O$45,0)))))</f>
        <v>2</v>
      </c>
    </row>
    <row r="13" spans="1:15" ht="21" customHeight="1">
      <c r="A13" s="165"/>
      <c r="B13" s="678" t="s">
        <v>318</v>
      </c>
      <c r="C13" s="679"/>
      <c r="D13" s="679"/>
      <c r="E13" s="679"/>
      <c r="F13" s="679"/>
      <c r="G13" s="680"/>
      <c r="H13" s="168" t="s">
        <v>92</v>
      </c>
      <c r="I13" s="249">
        <v>0</v>
      </c>
      <c r="J13" s="247" t="s">
        <v>46</v>
      </c>
      <c r="K13" s="249">
        <v>0</v>
      </c>
      <c r="L13" s="250"/>
    </row>
    <row r="14" spans="1:15" ht="14.25" thickBot="1">
      <c r="A14" s="18" t="s">
        <v>49</v>
      </c>
      <c r="E14" s="3"/>
      <c r="H14" s="247" t="s">
        <v>52</v>
      </c>
      <c r="I14" s="249">
        <v>0</v>
      </c>
      <c r="J14" s="247" t="s">
        <v>46</v>
      </c>
      <c r="K14" s="249">
        <v>0</v>
      </c>
      <c r="L14" s="250"/>
      <c r="M14" s="250"/>
      <c r="N14" s="250"/>
      <c r="O14" s="250"/>
    </row>
    <row r="15" spans="1:15" ht="18.75" customHeight="1" thickBot="1">
      <c r="A15" s="652" t="str">
        <f>$B$2</f>
        <v>ウィングド･スピリット･ストライク</v>
      </c>
      <c r="B15" s="653"/>
      <c r="C15" s="654"/>
      <c r="D15" s="146" t="s">
        <v>3</v>
      </c>
      <c r="E15" s="150" t="s">
        <v>2</v>
      </c>
      <c r="H15" s="247" t="s">
        <v>65</v>
      </c>
      <c r="I15" s="249"/>
      <c r="J15" s="153"/>
      <c r="K15" s="153"/>
      <c r="L15" s="250"/>
      <c r="M15" s="250"/>
      <c r="N15" s="250"/>
      <c r="O15" s="250"/>
    </row>
    <row r="16" spans="1:15" ht="23.25" customHeight="1">
      <c r="A16" s="624" t="s">
        <v>1</v>
      </c>
      <c r="B16" s="147" t="s">
        <v>44</v>
      </c>
      <c r="C16" s="139" t="str">
        <f>$K$9</f>
        <v>反応</v>
      </c>
      <c r="D16" s="151" t="str">
        <f>$J$9+$L$10+$I$10 &amp; "+1d20"</f>
        <v>17+1d20</v>
      </c>
      <c r="E16" s="136" t="str">
        <f>$J$9+$L$10+2+$I$10 &amp; "+1d20"</f>
        <v>19+1d20</v>
      </c>
      <c r="F16" s="378"/>
      <c r="H16" s="247" t="s">
        <v>107</v>
      </c>
      <c r="I16" s="249"/>
      <c r="J16" s="247" t="s">
        <v>46</v>
      </c>
      <c r="K16" s="249"/>
      <c r="L16" s="249"/>
      <c r="M16" s="250"/>
      <c r="N16" s="250"/>
      <c r="O16" s="250"/>
    </row>
    <row r="17" spans="1:15" ht="23.25" customHeight="1">
      <c r="A17" s="625"/>
      <c r="B17" s="149" t="s">
        <v>5</v>
      </c>
      <c r="C17" s="140" t="str">
        <f>IF($I$15 = 0,"", $I$15)</f>
        <v/>
      </c>
      <c r="D17" s="144">
        <f>$J$11</f>
        <v>6</v>
      </c>
      <c r="E17" s="145">
        <f>$J$11</f>
        <v>6</v>
      </c>
      <c r="F17" s="400"/>
      <c r="G17"/>
      <c r="H17" s="153"/>
      <c r="I17" s="153"/>
      <c r="J17" s="153"/>
      <c r="K17" s="153"/>
      <c r="L17" s="152"/>
      <c r="M17" s="152"/>
      <c r="N17" s="250"/>
      <c r="O17" s="250"/>
    </row>
    <row r="18" spans="1:15" ht="23.25" customHeight="1" thickBot="1">
      <c r="A18" s="626"/>
      <c r="B18" s="148" t="s">
        <v>4</v>
      </c>
      <c r="C18" s="141" t="str">
        <f>IF($I$15 = 0,"", $I$15)</f>
        <v/>
      </c>
      <c r="D18" s="142">
        <f>$J$11</f>
        <v>6</v>
      </c>
      <c r="E18" s="143">
        <f>$J$11</f>
        <v>6</v>
      </c>
      <c r="F18" s="400"/>
      <c r="G18"/>
      <c r="H18"/>
      <c r="I18"/>
      <c r="J18"/>
      <c r="K18"/>
      <c r="M18" s="250"/>
      <c r="N18" s="250"/>
      <c r="O18" s="250"/>
    </row>
    <row r="19" spans="1:15" s="152" customFormat="1" ht="20.25" customHeight="1">
      <c r="A19" s="446" t="s">
        <v>328</v>
      </c>
      <c r="B19" s="446"/>
      <c r="C19" s="446"/>
      <c r="D19" s="446"/>
      <c r="E19" s="446"/>
      <c r="F19" s="446"/>
      <c r="G19" s="446"/>
      <c r="N19" s="250"/>
      <c r="O19" s="250"/>
    </row>
    <row r="20" spans="1:15" s="152" customFormat="1" ht="13.5" customHeight="1">
      <c r="A20" s="481" t="s">
        <v>167</v>
      </c>
      <c r="B20" s="481"/>
      <c r="C20" s="481"/>
      <c r="D20" s="481"/>
      <c r="E20" s="481"/>
      <c r="F20" s="481"/>
      <c r="G20" s="481"/>
      <c r="N20" s="250"/>
      <c r="O20" s="250"/>
    </row>
    <row r="21" spans="1:15" s="152" customFormat="1" ht="13.5" customHeight="1">
      <c r="A21" s="480" t="s">
        <v>329</v>
      </c>
      <c r="B21" s="480"/>
      <c r="C21" s="480"/>
      <c r="D21" s="480"/>
      <c r="E21" s="480"/>
      <c r="F21" s="480"/>
      <c r="G21" s="480"/>
      <c r="N21" s="250"/>
      <c r="O21" s="250"/>
    </row>
    <row r="22" spans="1:15" s="152" customFormat="1">
      <c r="A22" s="480" t="s">
        <v>307</v>
      </c>
      <c r="B22" s="480"/>
      <c r="C22" s="480"/>
      <c r="D22" s="480"/>
      <c r="E22" s="480"/>
      <c r="F22" s="480"/>
      <c r="G22" s="480"/>
    </row>
    <row r="23" spans="1:15" s="152" customFormat="1">
      <c r="A23" s="480" t="s">
        <v>330</v>
      </c>
      <c r="B23" s="480"/>
      <c r="C23" s="480"/>
      <c r="D23" s="480"/>
      <c r="E23" s="480"/>
      <c r="F23" s="480"/>
      <c r="G23" s="480"/>
      <c r="H23" s="153"/>
      <c r="I23" s="153"/>
      <c r="J23" s="153"/>
      <c r="K23" s="153"/>
    </row>
    <row r="24" spans="1:15" s="152" customFormat="1">
      <c r="A24" s="480" t="s">
        <v>332</v>
      </c>
      <c r="B24" s="480"/>
      <c r="C24" s="480"/>
      <c r="D24" s="480"/>
      <c r="E24" s="480"/>
      <c r="F24" s="480"/>
      <c r="G24" s="480"/>
      <c r="H24" s="153"/>
      <c r="I24" s="153"/>
      <c r="J24" s="153"/>
      <c r="K24" s="153"/>
    </row>
    <row r="25" spans="1:15" s="152" customFormat="1">
      <c r="A25" s="480" t="s">
        <v>306</v>
      </c>
      <c r="B25" s="480"/>
      <c r="C25" s="480"/>
      <c r="D25" s="480"/>
      <c r="E25" s="480"/>
      <c r="F25" s="480"/>
      <c r="G25" s="480"/>
      <c r="H25" s="153"/>
      <c r="I25" s="153"/>
      <c r="J25" s="153"/>
      <c r="K25" s="153"/>
    </row>
    <row r="26" spans="1:15" s="209" customFormat="1" ht="20.25" customHeight="1">
      <c r="A26" s="446" t="s">
        <v>168</v>
      </c>
      <c r="B26" s="446"/>
      <c r="C26" s="446"/>
      <c r="D26" s="446"/>
      <c r="E26" s="446"/>
      <c r="F26" s="446"/>
      <c r="G26" s="446"/>
      <c r="H26" s="153"/>
    </row>
    <row r="27" spans="1:15" s="209" customFormat="1" ht="13.5" customHeight="1">
      <c r="A27" s="481" t="s">
        <v>170</v>
      </c>
      <c r="B27" s="481"/>
      <c r="C27" s="481"/>
      <c r="D27" s="481"/>
      <c r="E27" s="481"/>
      <c r="F27" s="481"/>
      <c r="G27" s="481"/>
      <c r="H27" s="153"/>
      <c r="I27" s="153"/>
      <c r="J27" s="153"/>
      <c r="K27" s="153"/>
    </row>
    <row r="28" spans="1:15" s="209" customFormat="1" ht="13.5" customHeight="1">
      <c r="A28" s="480" t="s">
        <v>169</v>
      </c>
      <c r="B28" s="480"/>
      <c r="C28" s="480"/>
      <c r="D28" s="480"/>
      <c r="E28" s="480"/>
      <c r="F28" s="480"/>
      <c r="G28" s="480"/>
      <c r="H28" s="153"/>
    </row>
    <row r="29" spans="1:15" ht="9.75" customHeight="1">
      <c r="A29" s="94"/>
      <c r="B29" s="94"/>
      <c r="C29" s="94"/>
      <c r="D29" s="94"/>
      <c r="E29" s="94"/>
      <c r="F29" s="94"/>
      <c r="G29" s="94"/>
    </row>
    <row r="30" spans="1:15">
      <c r="A30" s="568" t="s">
        <v>51</v>
      </c>
      <c r="B30" s="569"/>
      <c r="C30" s="569"/>
      <c r="D30" s="569"/>
      <c r="E30" s="569"/>
      <c r="F30" s="569"/>
      <c r="G30" s="570"/>
    </row>
    <row r="31" spans="1:15" s="1" customFormat="1" ht="18.75" customHeight="1">
      <c r="A31" s="681" t="s">
        <v>386</v>
      </c>
      <c r="B31" s="682"/>
      <c r="C31" s="682"/>
      <c r="D31" s="682"/>
      <c r="E31" s="682"/>
      <c r="F31" s="682"/>
      <c r="G31" s="683"/>
      <c r="L31"/>
    </row>
    <row r="32" spans="1:15" s="1" customFormat="1" ht="9" customHeight="1">
      <c r="A32" s="447"/>
      <c r="B32" s="448"/>
      <c r="C32" s="448"/>
      <c r="D32" s="448"/>
      <c r="E32" s="448"/>
      <c r="F32" s="448"/>
      <c r="G32" s="449"/>
      <c r="L32"/>
    </row>
    <row r="33" spans="1:12" s="125" customFormat="1">
      <c r="A33" s="447" t="s">
        <v>434</v>
      </c>
      <c r="B33" s="448"/>
      <c r="C33" s="448"/>
      <c r="D33" s="448"/>
      <c r="E33" s="448"/>
      <c r="F33" s="448"/>
      <c r="G33" s="449"/>
      <c r="L33" s="124"/>
    </row>
    <row r="34" spans="1:12" s="125" customFormat="1">
      <c r="A34" s="447" t="s">
        <v>420</v>
      </c>
      <c r="B34" s="448"/>
      <c r="C34" s="448"/>
      <c r="D34" s="448"/>
      <c r="E34" s="448"/>
      <c r="F34" s="448"/>
      <c r="G34" s="449"/>
      <c r="L34" s="124"/>
    </row>
    <row r="35" spans="1:12" s="125" customFormat="1">
      <c r="A35" s="447" t="s">
        <v>387</v>
      </c>
      <c r="B35" s="448"/>
      <c r="C35" s="448"/>
      <c r="D35" s="448"/>
      <c r="E35" s="448"/>
      <c r="F35" s="448"/>
      <c r="G35" s="449"/>
      <c r="L35" s="124"/>
    </row>
    <row r="36" spans="1:12" s="125" customFormat="1">
      <c r="A36" s="447" t="s">
        <v>423</v>
      </c>
      <c r="B36" s="448"/>
      <c r="C36" s="448"/>
      <c r="D36" s="448"/>
      <c r="E36" s="448"/>
      <c r="F36" s="448"/>
      <c r="G36" s="449"/>
      <c r="L36" s="124"/>
    </row>
    <row r="37" spans="1:12" s="125" customFormat="1">
      <c r="A37" s="447" t="s">
        <v>421</v>
      </c>
      <c r="B37" s="448"/>
      <c r="C37" s="448"/>
      <c r="D37" s="448"/>
      <c r="E37" s="448"/>
      <c r="F37" s="448"/>
      <c r="G37" s="449"/>
      <c r="L37" s="124"/>
    </row>
    <row r="38" spans="1:12" s="125" customFormat="1" ht="8.25" customHeight="1">
      <c r="A38" s="447"/>
      <c r="B38" s="448"/>
      <c r="C38" s="448"/>
      <c r="D38" s="448"/>
      <c r="E38" s="448"/>
      <c r="F38" s="448"/>
      <c r="G38" s="449"/>
      <c r="L38" s="124"/>
    </row>
    <row r="39" spans="1:12" s="125" customFormat="1">
      <c r="A39" s="447" t="s">
        <v>422</v>
      </c>
      <c r="B39" s="448"/>
      <c r="C39" s="448"/>
      <c r="D39" s="448"/>
      <c r="E39" s="448"/>
      <c r="F39" s="448"/>
      <c r="G39" s="449"/>
      <c r="L39" s="124"/>
    </row>
    <row r="40" spans="1:12" s="125" customFormat="1">
      <c r="A40" s="582" t="s">
        <v>425</v>
      </c>
      <c r="B40" s="604"/>
      <c r="C40" s="604"/>
      <c r="D40" s="604"/>
      <c r="E40" s="604"/>
      <c r="F40" s="604"/>
      <c r="G40" s="605"/>
      <c r="L40" s="124"/>
    </row>
    <row r="41" spans="1:12" s="125" customFormat="1">
      <c r="A41" s="582" t="s">
        <v>426</v>
      </c>
      <c r="B41" s="604"/>
      <c r="C41" s="604"/>
      <c r="D41" s="604"/>
      <c r="E41" s="604"/>
      <c r="F41" s="604"/>
      <c r="G41" s="605"/>
      <c r="L41" s="124"/>
    </row>
    <row r="42" spans="1:12" s="125" customFormat="1">
      <c r="A42" s="582" t="s">
        <v>435</v>
      </c>
      <c r="B42" s="604"/>
      <c r="C42" s="604"/>
      <c r="D42" s="604"/>
      <c r="E42" s="604"/>
      <c r="F42" s="604"/>
      <c r="G42" s="605"/>
      <c r="L42" s="124"/>
    </row>
    <row r="43" spans="1:12" s="125" customFormat="1" ht="9.75" customHeight="1">
      <c r="A43" s="447"/>
      <c r="B43" s="448"/>
      <c r="C43" s="448"/>
      <c r="D43" s="448"/>
      <c r="E43" s="448"/>
      <c r="F43" s="448"/>
      <c r="G43" s="449"/>
      <c r="L43" s="124"/>
    </row>
    <row r="44" spans="1:12" s="250" customFormat="1" ht="18" customHeight="1">
      <c r="A44" s="599" t="s">
        <v>388</v>
      </c>
      <c r="B44" s="478"/>
      <c r="C44" s="478"/>
      <c r="D44" s="478"/>
      <c r="E44" s="478"/>
      <c r="F44" s="478"/>
      <c r="G44" s="600"/>
      <c r="H44" s="153"/>
    </row>
    <row r="45" spans="1:12" s="250" customFormat="1">
      <c r="A45" s="447" t="s">
        <v>415</v>
      </c>
      <c r="B45" s="448"/>
      <c r="C45" s="448"/>
      <c r="D45" s="448"/>
      <c r="E45" s="448"/>
      <c r="F45" s="448"/>
      <c r="G45" s="449"/>
      <c r="H45" s="153"/>
      <c r="I45" s="153"/>
      <c r="J45" s="153"/>
      <c r="K45" s="153"/>
    </row>
    <row r="46" spans="1:12" s="125" customFormat="1" ht="8.25" customHeight="1">
      <c r="A46" s="447"/>
      <c r="B46" s="448"/>
      <c r="C46" s="448"/>
      <c r="D46" s="448"/>
      <c r="E46" s="448"/>
      <c r="F46" s="448"/>
      <c r="G46" s="449"/>
      <c r="L46" s="124"/>
    </row>
    <row r="47" spans="1:12" s="153" customFormat="1" ht="18" customHeight="1">
      <c r="A47" s="599" t="s">
        <v>361</v>
      </c>
      <c r="B47" s="478"/>
      <c r="C47" s="478"/>
      <c r="D47" s="478"/>
      <c r="E47" s="478"/>
      <c r="F47" s="478"/>
      <c r="G47" s="600"/>
      <c r="L47" s="250"/>
    </row>
    <row r="48" spans="1:12" s="125" customFormat="1">
      <c r="A48" s="612" t="s">
        <v>436</v>
      </c>
      <c r="B48" s="613"/>
      <c r="C48" s="613"/>
      <c r="D48" s="613"/>
      <c r="E48" s="613"/>
      <c r="F48" s="613"/>
      <c r="G48" s="614"/>
      <c r="L48" s="124"/>
    </row>
    <row r="49" spans="1:12" s="153" customFormat="1" ht="8.25" customHeight="1">
      <c r="A49" s="295"/>
      <c r="B49" s="296"/>
      <c r="C49" s="296"/>
      <c r="D49" s="296"/>
      <c r="E49" s="296"/>
      <c r="F49" s="296"/>
      <c r="G49" s="297"/>
      <c r="L49" s="250"/>
    </row>
    <row r="50" spans="1:12" s="153" customFormat="1" ht="18" customHeight="1">
      <c r="A50" s="599" t="s">
        <v>347</v>
      </c>
      <c r="B50" s="478"/>
      <c r="C50" s="478"/>
      <c r="D50" s="478"/>
      <c r="E50" s="478"/>
      <c r="F50" s="478"/>
      <c r="G50" s="600"/>
      <c r="L50" s="250"/>
    </row>
    <row r="51" spans="1:12" s="250" customFormat="1" ht="18" customHeight="1">
      <c r="A51" s="599" t="s">
        <v>424</v>
      </c>
      <c r="B51" s="478"/>
      <c r="C51" s="478"/>
      <c r="D51" s="478"/>
      <c r="E51" s="478"/>
      <c r="F51" s="478"/>
      <c r="G51" s="600"/>
      <c r="H51" s="153"/>
      <c r="I51" s="153"/>
      <c r="J51" s="153"/>
      <c r="K51" s="153"/>
    </row>
    <row r="52" spans="1:12" s="250" customFormat="1" ht="18" customHeight="1">
      <c r="A52" s="599" t="s">
        <v>370</v>
      </c>
      <c r="B52" s="478"/>
      <c r="C52" s="478"/>
      <c r="D52" s="478"/>
      <c r="E52" s="478"/>
      <c r="F52" s="478"/>
      <c r="G52" s="600"/>
      <c r="H52" s="153"/>
      <c r="I52" s="153"/>
      <c r="J52" s="153"/>
      <c r="K52" s="153"/>
    </row>
    <row r="53" spans="1:12" s="153" customFormat="1">
      <c r="A53" s="612" t="s">
        <v>427</v>
      </c>
      <c r="B53" s="613"/>
      <c r="C53" s="613"/>
      <c r="D53" s="613"/>
      <c r="E53" s="613"/>
      <c r="F53" s="613"/>
      <c r="G53" s="614"/>
      <c r="L53" s="250"/>
    </row>
    <row r="54" spans="1:12" s="153" customFormat="1">
      <c r="A54" s="612" t="s">
        <v>437</v>
      </c>
      <c r="B54" s="613"/>
      <c r="C54" s="613"/>
      <c r="D54" s="613"/>
      <c r="E54" s="613"/>
      <c r="F54" s="613"/>
      <c r="G54" s="614"/>
      <c r="L54" s="250"/>
    </row>
    <row r="55" spans="1:12" s="153" customFormat="1" ht="7.5" customHeight="1">
      <c r="A55" s="299"/>
      <c r="B55" s="300"/>
      <c r="C55" s="300"/>
      <c r="D55" s="300"/>
      <c r="E55" s="300"/>
      <c r="F55" s="300"/>
      <c r="G55" s="301"/>
      <c r="L55" s="283"/>
    </row>
    <row r="56" spans="1:12" s="1" customFormat="1" ht="21">
      <c r="A56" s="262" t="s">
        <v>33</v>
      </c>
      <c r="B56" s="263">
        <f>$B$1</f>
        <v>11</v>
      </c>
      <c r="C56" s="264" t="s">
        <v>42</v>
      </c>
      <c r="D56" s="265" t="str">
        <f>$E$1</f>
        <v>遭遇毎</v>
      </c>
      <c r="E56" s="643" t="str">
        <f>$B$2</f>
        <v>ウィングド･スピリット･ストライク</v>
      </c>
      <c r="F56" s="644"/>
      <c r="G56" s="645"/>
      <c r="L56"/>
    </row>
  </sheetData>
  <mergeCells count="52">
    <mergeCell ref="A23:G23"/>
    <mergeCell ref="A37:G37"/>
    <mergeCell ref="A38:G38"/>
    <mergeCell ref="A39:G39"/>
    <mergeCell ref="A40:G40"/>
    <mergeCell ref="A26:G26"/>
    <mergeCell ref="A27:G27"/>
    <mergeCell ref="B6:D6"/>
    <mergeCell ref="A15:C15"/>
    <mergeCell ref="B7:D7"/>
    <mergeCell ref="B8:G8"/>
    <mergeCell ref="B9:G9"/>
    <mergeCell ref="B10:G10"/>
    <mergeCell ref="B12:G12"/>
    <mergeCell ref="B11:G11"/>
    <mergeCell ref="B1:C1"/>
    <mergeCell ref="F1:G1"/>
    <mergeCell ref="B2:G2"/>
    <mergeCell ref="B4:G4"/>
    <mergeCell ref="B5:G5"/>
    <mergeCell ref="E56:G56"/>
    <mergeCell ref="B13:G13"/>
    <mergeCell ref="A30:G30"/>
    <mergeCell ref="A31:G31"/>
    <mergeCell ref="A32:G32"/>
    <mergeCell ref="A33:G33"/>
    <mergeCell ref="A34:G34"/>
    <mergeCell ref="A35:G35"/>
    <mergeCell ref="A16:A18"/>
    <mergeCell ref="A19:G19"/>
    <mergeCell ref="A20:G20"/>
    <mergeCell ref="A42:G42"/>
    <mergeCell ref="A24:G24"/>
    <mergeCell ref="A25:G25"/>
    <mergeCell ref="A28:G28"/>
    <mergeCell ref="A43:G43"/>
    <mergeCell ref="A53:G53"/>
    <mergeCell ref="A54:G54"/>
    <mergeCell ref="J10:K10"/>
    <mergeCell ref="J12:K12"/>
    <mergeCell ref="A44:G44"/>
    <mergeCell ref="A45:G45"/>
    <mergeCell ref="A47:G47"/>
    <mergeCell ref="A52:G52"/>
    <mergeCell ref="A51:G51"/>
    <mergeCell ref="A50:G50"/>
    <mergeCell ref="A46:G46"/>
    <mergeCell ref="A48:G48"/>
    <mergeCell ref="A21:G21"/>
    <mergeCell ref="A22:G22"/>
    <mergeCell ref="A41:G41"/>
    <mergeCell ref="A36:G36"/>
  </mergeCells>
  <phoneticPr fontId="1"/>
  <pageMargins left="0.70866141732283472" right="0.70866141732283472" top="0.74803149606299213" bottom="0.19685039370078741" header="0.31496062992125984" footer="0.31496062992125984"/>
  <pageSetup paperSize="9" orientation="portrait" horizontalDpi="300" verticalDpi="300" r:id="rId1"/>
  <headerFooter>
    <oddHeader>&amp;R&amp;D</oddHeader>
  </headerFooter>
  <extLst>
    <ext xmlns:x14="http://schemas.microsoft.com/office/spreadsheetml/2009/9/main" uri="{CCE6A557-97BC-4b89-ADB6-D9C93CAAB3DF}">
      <x14:dataValidations xmlns:xm="http://schemas.microsoft.com/office/excel/2006/main" count="5">
        <x14:dataValidation type="list" allowBlank="1" showInputMessage="1" showErrorMessage="1">
          <x14:formula1>
            <xm:f>基本!$A$14:$A$17</xm:f>
          </x14:formula1>
          <xm:sqref>K9</xm:sqref>
        </x14:dataValidation>
        <x14:dataValidation type="list" allowBlank="1" showInputMessage="1" showErrorMessage="1">
          <x14:formula1>
            <xm:f>基本!$A$5:$A$10</xm:f>
          </x14:formula1>
          <xm:sqref>I11 I9</xm:sqref>
        </x14:dataValidation>
        <x14:dataValidation type="list" allowBlank="1" showInputMessage="1" showErrorMessage="1">
          <x14:formula1>
            <xm:f>基本!$D$25:$D$29</xm:f>
          </x14:formula1>
          <xm:sqref>I8</xm:sqref>
        </x14:dataValidation>
        <x14:dataValidation type="list" allowBlank="1" showInputMessage="1" showErrorMessage="1">
          <x14:formula1>
            <xm:f>基本!$A$25:$A$30</xm:f>
          </x14:formula1>
          <xm:sqref>I6</xm:sqref>
        </x14:dataValidation>
        <x14:dataValidation type="list" allowBlank="1" showInputMessage="1" showErrorMessage="1">
          <x14:formula1>
            <xm:f>基本!$B$25:$B$29</xm:f>
          </x14:formula1>
          <xm:sqref>I7</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61D02"/>
  </sheetPr>
  <dimension ref="A1:L59"/>
  <sheetViews>
    <sheetView zoomScaleNormal="100" workbookViewId="0">
      <selection activeCell="B5" sqref="B5:G5"/>
    </sheetView>
  </sheetViews>
  <sheetFormatPr defaultRowHeight="13.5"/>
  <cols>
    <col min="1" max="1" width="7.875" customWidth="1"/>
    <col min="2" max="2" width="8.5" customWidth="1"/>
    <col min="3" max="3" width="6.625" customWidth="1"/>
    <col min="4" max="4" width="15.75" customWidth="1"/>
    <col min="5" max="6" width="15.75" style="1" customWidth="1"/>
    <col min="7" max="7" width="18.25" style="1" customWidth="1"/>
    <col min="8" max="8" width="17.375" style="1" customWidth="1"/>
    <col min="9" max="9" width="14.625" style="1" customWidth="1"/>
    <col min="10" max="10" width="8.375" style="1" customWidth="1"/>
    <col min="11" max="11" width="7.5" style="1" customWidth="1"/>
    <col min="12" max="12" width="7.875" customWidth="1"/>
    <col min="13" max="13" width="9.25" customWidth="1"/>
    <col min="14" max="14" width="12.375" customWidth="1"/>
  </cols>
  <sheetData>
    <row r="1" spans="1:12" ht="21">
      <c r="A1" s="85" t="s">
        <v>33</v>
      </c>
      <c r="B1" s="658">
        <v>13</v>
      </c>
      <c r="C1" s="659"/>
      <c r="D1" s="86" t="s">
        <v>42</v>
      </c>
      <c r="E1" s="87" t="s">
        <v>60</v>
      </c>
      <c r="F1" s="660"/>
      <c r="G1" s="661"/>
      <c r="H1" s="19" t="s">
        <v>57</v>
      </c>
    </row>
    <row r="2" spans="1:12" ht="24.75" customHeight="1">
      <c r="A2" s="86" t="s">
        <v>0</v>
      </c>
      <c r="B2" s="662" t="s">
        <v>712</v>
      </c>
      <c r="C2" s="662"/>
      <c r="D2" s="662"/>
      <c r="E2" s="662"/>
      <c r="F2" s="662"/>
      <c r="G2" s="662"/>
      <c r="H2" s="19" t="s">
        <v>58</v>
      </c>
    </row>
    <row r="3" spans="1:12" ht="19.5" customHeight="1">
      <c r="A3" s="58" t="s">
        <v>50</v>
      </c>
      <c r="B3" s="1"/>
      <c r="C3" s="1"/>
      <c r="D3" s="1"/>
      <c r="I3" s="19"/>
    </row>
    <row r="4" spans="1:12">
      <c r="A4" s="21" t="s">
        <v>48</v>
      </c>
      <c r="B4" s="460" t="s">
        <v>713</v>
      </c>
      <c r="C4" s="461"/>
      <c r="D4" s="461"/>
      <c r="E4" s="461"/>
      <c r="F4" s="461"/>
      <c r="G4" s="462"/>
    </row>
    <row r="5" spans="1:12">
      <c r="A5" s="22" t="s">
        <v>41</v>
      </c>
      <c r="B5" s="460" t="s">
        <v>678</v>
      </c>
      <c r="C5" s="461"/>
      <c r="D5" s="461"/>
      <c r="E5" s="461"/>
      <c r="F5" s="461"/>
      <c r="G5" s="462"/>
    </row>
    <row r="6" spans="1:12">
      <c r="A6" s="22" t="s">
        <v>8</v>
      </c>
      <c r="B6" s="460" t="s">
        <v>6</v>
      </c>
      <c r="C6" s="461"/>
      <c r="D6" s="462"/>
      <c r="E6" s="91" t="s">
        <v>45</v>
      </c>
      <c r="F6" s="90" t="str">
        <f>$I$6</f>
        <v>遠隔</v>
      </c>
      <c r="G6" s="369">
        <f>IF($J$6 = 0,"", $J$6)</f>
        <v>5</v>
      </c>
      <c r="H6" s="91" t="s">
        <v>45</v>
      </c>
      <c r="I6" s="185" t="s">
        <v>76</v>
      </c>
      <c r="J6" s="92">
        <v>5</v>
      </c>
    </row>
    <row r="7" spans="1:12">
      <c r="A7" s="23" t="s">
        <v>7</v>
      </c>
      <c r="B7" s="460" t="s">
        <v>102</v>
      </c>
      <c r="C7" s="461"/>
      <c r="D7" s="462"/>
      <c r="E7" s="91" t="s">
        <v>71</v>
      </c>
      <c r="F7" s="90" t="str">
        <f>IF($I$7 = 0,"", $I$7)</f>
        <v/>
      </c>
      <c r="G7" s="90" t="str">
        <f>IF($J$7 = 0,"", $J$7)</f>
        <v/>
      </c>
      <c r="H7" s="91" t="s">
        <v>71</v>
      </c>
      <c r="I7" s="185"/>
      <c r="J7" s="92">
        <v>0</v>
      </c>
    </row>
    <row r="8" spans="1:12">
      <c r="A8" s="370" t="s">
        <v>9</v>
      </c>
      <c r="B8" s="460" t="s">
        <v>226</v>
      </c>
      <c r="C8" s="461"/>
      <c r="D8" s="461"/>
      <c r="E8" s="461"/>
      <c r="F8" s="461"/>
      <c r="G8" s="462"/>
      <c r="H8" s="91" t="s">
        <v>91</v>
      </c>
      <c r="I8" s="92" t="s">
        <v>132</v>
      </c>
      <c r="J8" s="19" t="s">
        <v>67</v>
      </c>
    </row>
    <row r="9" spans="1:12">
      <c r="A9" s="372" t="s">
        <v>689</v>
      </c>
      <c r="B9" s="565" t="s">
        <v>690</v>
      </c>
      <c r="C9" s="566"/>
      <c r="D9" s="566"/>
      <c r="E9" s="566"/>
      <c r="F9" s="566"/>
      <c r="G9" s="567"/>
      <c r="H9" s="91" t="s">
        <v>53</v>
      </c>
      <c r="I9" s="92" t="s">
        <v>17</v>
      </c>
      <c r="J9" s="90">
        <f>IF($I$9 = "筋力",基本!$C$5,IF($I$9 = "耐久力",基本!$C$6,IF($I$9 = "敏捷力",基本!$C$7,IF($I$9 = "知力",基本!$C$8,IF($I$9 = "判断力",基本!$C$9,IF($I$9 = "魅力",基本!$C$10,""))))))</f>
        <v>6</v>
      </c>
      <c r="K9" s="92" t="s">
        <v>21</v>
      </c>
    </row>
    <row r="10" spans="1:12">
      <c r="A10" s="371"/>
      <c r="B10" s="447" t="s">
        <v>691</v>
      </c>
      <c r="C10" s="448"/>
      <c r="D10" s="448"/>
      <c r="E10" s="448"/>
      <c r="F10" s="448"/>
      <c r="G10" s="449"/>
      <c r="H10" s="91" t="s">
        <v>63</v>
      </c>
      <c r="I10" s="92">
        <v>0</v>
      </c>
      <c r="J10" s="410" t="s">
        <v>55</v>
      </c>
      <c r="K10" s="411"/>
      <c r="L10" s="90">
        <f>IF($I$8=基本!$F$4,基本!$O$7,IF($I$8=基本!$F$13,基本!$O$16,IF($I$8=基本!$F$22,基本!$O$25,IF($I$8=基本!$F$31,基本!$O$34,IF($I$8=基本!$F$40,基本!$O$43,0)))))</f>
        <v>11</v>
      </c>
    </row>
    <row r="11" spans="1:12">
      <c r="A11" s="371"/>
      <c r="B11" s="447" t="s">
        <v>692</v>
      </c>
      <c r="C11" s="448"/>
      <c r="D11" s="448"/>
      <c r="E11" s="448"/>
      <c r="F11" s="448"/>
      <c r="G11" s="449"/>
      <c r="H11" s="56" t="s">
        <v>54</v>
      </c>
      <c r="I11" s="92" t="s">
        <v>17</v>
      </c>
      <c r="J11" s="52">
        <f>IF($I$9 = "筋力",基本!$C$5,IF($I$11 = "耐久力",基本!$C$6,IF($I$11 = "敏捷力",基本!$C$7,IF($I$11 = "知力",基本!$C$8,IF($I$11 = "判断力",基本!$C$9,IF($I$11 = "魅力",基本!$C$10,""))))))</f>
        <v>6</v>
      </c>
      <c r="L11" s="1"/>
    </row>
    <row r="12" spans="1:12">
      <c r="A12" s="371"/>
      <c r="B12" s="447"/>
      <c r="C12" s="448"/>
      <c r="D12" s="448"/>
      <c r="E12" s="448"/>
      <c r="F12" s="448"/>
      <c r="G12" s="449"/>
      <c r="H12" s="91" t="s">
        <v>64</v>
      </c>
      <c r="I12" s="92">
        <v>0</v>
      </c>
      <c r="J12" s="410" t="s">
        <v>56</v>
      </c>
      <c r="K12" s="411"/>
      <c r="L12" s="90">
        <f>IF($I$8=基本!$F$4,基本!$O$9,IF($I$8=基本!$F$13,基本!$O$18,IF($I$8=基本!$F$22,基本!$O$27,IF($I$8=基本!$F$31,基本!$O$36,IF($I$8=基本!$F$40,基本!$O$45,0)))))</f>
        <v>2</v>
      </c>
    </row>
    <row r="13" spans="1:12">
      <c r="A13" s="371"/>
      <c r="B13" s="472"/>
      <c r="C13" s="448"/>
      <c r="D13" s="448"/>
      <c r="E13" s="448"/>
      <c r="F13" s="448"/>
      <c r="G13" s="449"/>
      <c r="H13" s="57" t="s">
        <v>92</v>
      </c>
      <c r="I13" s="92">
        <v>2</v>
      </c>
      <c r="J13" s="91" t="s">
        <v>46</v>
      </c>
      <c r="K13" s="92">
        <v>8</v>
      </c>
    </row>
    <row r="14" spans="1:12" ht="18" customHeight="1">
      <c r="A14" s="371"/>
      <c r="B14" s="687" t="s">
        <v>318</v>
      </c>
      <c r="C14" s="688"/>
      <c r="D14" s="688"/>
      <c r="E14" s="688"/>
      <c r="F14" s="688"/>
      <c r="G14" s="689"/>
      <c r="H14" s="91" t="s">
        <v>52</v>
      </c>
      <c r="I14" s="92">
        <v>2</v>
      </c>
      <c r="J14" s="91" t="s">
        <v>46</v>
      </c>
      <c r="K14" s="92">
        <v>6</v>
      </c>
    </row>
    <row r="15" spans="1:12">
      <c r="A15" s="373"/>
      <c r="B15" s="594"/>
      <c r="C15" s="595"/>
      <c r="D15" s="595"/>
      <c r="E15" s="595"/>
      <c r="F15" s="595"/>
      <c r="G15" s="596"/>
      <c r="H15" s="91" t="s">
        <v>65</v>
      </c>
      <c r="I15" s="92"/>
    </row>
    <row r="16" spans="1:12" ht="14.25" thickBot="1">
      <c r="A16" s="376" t="s">
        <v>49</v>
      </c>
      <c r="E16" s="3"/>
      <c r="H16" s="107" t="s">
        <v>107</v>
      </c>
      <c r="I16" s="108"/>
      <c r="J16" s="107" t="s">
        <v>46</v>
      </c>
      <c r="K16" s="108"/>
      <c r="L16" s="108"/>
    </row>
    <row r="17" spans="1:12" s="377" customFormat="1" ht="18.75" customHeight="1" thickBot="1">
      <c r="A17" s="652" t="str">
        <f>$B$2</f>
        <v>ハウリング･ガスト</v>
      </c>
      <c r="B17" s="653"/>
      <c r="C17" s="654"/>
      <c r="D17" s="386" t="s">
        <v>3</v>
      </c>
      <c r="E17" s="390" t="s">
        <v>2</v>
      </c>
      <c r="F17" s="378"/>
      <c r="G17" s="378"/>
      <c r="H17" s="378"/>
      <c r="I17" s="378"/>
    </row>
    <row r="18" spans="1:12" s="377" customFormat="1" ht="23.25" customHeight="1" thickBot="1">
      <c r="A18" s="624" t="s">
        <v>1</v>
      </c>
      <c r="B18" s="387" t="s">
        <v>44</v>
      </c>
      <c r="C18" s="379" t="str">
        <f>$K$9</f>
        <v>反応</v>
      </c>
      <c r="D18" s="391" t="str">
        <f>$J$9+$L$10+$I$10 &amp; "+1d20"</f>
        <v>17+1d20</v>
      </c>
      <c r="E18" s="392" t="str">
        <f>$J$9+$L$10+2+$I$10 &amp; "+1d20"</f>
        <v>19+1d20</v>
      </c>
      <c r="F18" s="399" t="s">
        <v>438</v>
      </c>
      <c r="G18" s="378"/>
      <c r="H18" s="378"/>
      <c r="I18" s="378"/>
    </row>
    <row r="19" spans="1:12" s="377" customFormat="1" ht="23.25" customHeight="1">
      <c r="A19" s="625"/>
      <c r="B19" s="389" t="s">
        <v>693</v>
      </c>
      <c r="C19" s="380" t="str">
        <f>IF($I$15 = 0,"", $I$15)</f>
        <v/>
      </c>
      <c r="D19" s="384" t="str">
        <f>$J$11+$L$12+$I$12 &amp; "+" &amp; $I$13 &amp; "d" &amp; $K$13</f>
        <v>8+2d8</v>
      </c>
      <c r="E19" s="385" t="str">
        <f>$J$11+$L$12+$I$12 &amp; "+" &amp; $I$13 &amp; "d" &amp; $K$13</f>
        <v>8+2d8</v>
      </c>
      <c r="F19" s="397" t="str">
        <f>$J$11+$L$12+$I$12+2 &amp; " +"</f>
        <v>10 +</v>
      </c>
    </row>
    <row r="20" spans="1:12" s="377" customFormat="1" ht="23.25" customHeight="1" thickBot="1">
      <c r="A20" s="626"/>
      <c r="B20" s="388" t="s">
        <v>694</v>
      </c>
      <c r="C20" s="381" t="str">
        <f>IF($I$15 = 0,"", $I$15)</f>
        <v/>
      </c>
      <c r="D20" s="382" t="str">
        <f>$J$11+$L$12+$I$12+($I$13*$K$13) &amp; IF($I$14 = 0,"","+" &amp; $I$14 &amp; "d" &amp; $K$14)</f>
        <v>24+2d6</v>
      </c>
      <c r="E20" s="383" t="str">
        <f>$J$11+$L$12+$I$12+($I$13*$K$13) &amp; IF($I$14 = 0,"","+" &amp; $I$14 &amp; "d" &amp; $K$14)</f>
        <v>24+2d6</v>
      </c>
      <c r="F20" s="398" t="str">
        <f>$J$11+$L$12+$I$12+($I$13*$K$13)+2 &amp; " +"</f>
        <v>26 +</v>
      </c>
    </row>
    <row r="21" spans="1:12" s="152" customFormat="1" ht="22.5" customHeight="1">
      <c r="A21" s="446" t="s">
        <v>328</v>
      </c>
      <c r="B21" s="446"/>
      <c r="C21" s="446"/>
      <c r="D21" s="446"/>
      <c r="E21" s="446"/>
      <c r="F21" s="446"/>
      <c r="G21" s="446"/>
      <c r="H21" s="375"/>
      <c r="I21" s="374"/>
      <c r="J21" s="374"/>
      <c r="K21" s="374"/>
      <c r="L21" s="374"/>
    </row>
    <row r="22" spans="1:12" s="152" customFormat="1" ht="13.5" customHeight="1">
      <c r="A22" s="481" t="s">
        <v>167</v>
      </c>
      <c r="B22" s="481"/>
      <c r="C22" s="481"/>
      <c r="D22" s="481"/>
      <c r="E22" s="481"/>
      <c r="F22" s="481"/>
      <c r="G22" s="481"/>
      <c r="H22" s="375"/>
      <c r="I22" s="375"/>
      <c r="J22" s="375"/>
      <c r="K22" s="375"/>
      <c r="L22" s="374"/>
    </row>
    <row r="23" spans="1:12" s="152" customFormat="1" ht="13.5" customHeight="1">
      <c r="A23" s="480" t="s">
        <v>329</v>
      </c>
      <c r="B23" s="480"/>
      <c r="C23" s="480"/>
      <c r="D23" s="480"/>
      <c r="E23" s="480"/>
      <c r="F23" s="480"/>
      <c r="G23" s="480"/>
      <c r="H23" s="375"/>
      <c r="I23" s="374"/>
      <c r="J23" s="374"/>
      <c r="K23" s="374"/>
      <c r="L23" s="374"/>
    </row>
    <row r="24" spans="1:12" s="152" customFormat="1">
      <c r="A24" s="480" t="s">
        <v>307</v>
      </c>
      <c r="B24" s="480"/>
      <c r="C24" s="480"/>
      <c r="D24" s="480"/>
      <c r="E24" s="480"/>
      <c r="F24" s="480"/>
      <c r="G24" s="480"/>
      <c r="H24" s="153"/>
      <c r="I24" s="153"/>
      <c r="J24" s="153"/>
      <c r="K24" s="153"/>
    </row>
    <row r="25" spans="1:12" s="152" customFormat="1">
      <c r="A25" s="480" t="s">
        <v>330</v>
      </c>
      <c r="B25" s="480"/>
      <c r="C25" s="480"/>
      <c r="D25" s="480"/>
      <c r="E25" s="480"/>
      <c r="F25" s="480"/>
      <c r="G25" s="480"/>
      <c r="H25" s="153"/>
      <c r="I25" s="153"/>
      <c r="J25" s="153"/>
      <c r="K25" s="153"/>
    </row>
    <row r="26" spans="1:12" s="152" customFormat="1">
      <c r="A26" s="480" t="s">
        <v>332</v>
      </c>
      <c r="B26" s="480"/>
      <c r="C26" s="480"/>
      <c r="D26" s="480"/>
      <c r="E26" s="480"/>
      <c r="F26" s="480"/>
      <c r="G26" s="480"/>
      <c r="H26" s="153"/>
      <c r="I26" s="153"/>
      <c r="J26" s="153"/>
      <c r="K26" s="153"/>
    </row>
    <row r="27" spans="1:12" s="152" customFormat="1">
      <c r="A27" s="480" t="s">
        <v>306</v>
      </c>
      <c r="B27" s="480"/>
      <c r="C27" s="480"/>
      <c r="D27" s="480"/>
      <c r="E27" s="480"/>
      <c r="F27" s="480"/>
      <c r="G27" s="480"/>
      <c r="H27" s="153"/>
      <c r="I27" s="153"/>
      <c r="J27" s="153"/>
      <c r="K27" s="153"/>
    </row>
    <row r="28" spans="1:12" s="377" customFormat="1" ht="19.5" customHeight="1">
      <c r="A28" s="446" t="s">
        <v>168</v>
      </c>
      <c r="B28" s="446"/>
      <c r="C28" s="446"/>
      <c r="D28" s="446"/>
      <c r="E28" s="446"/>
      <c r="F28" s="446"/>
      <c r="G28" s="446"/>
      <c r="H28" s="378"/>
    </row>
    <row r="29" spans="1:12" s="377" customFormat="1" ht="13.5" customHeight="1">
      <c r="A29" s="481" t="s">
        <v>170</v>
      </c>
      <c r="B29" s="481"/>
      <c r="C29" s="481"/>
      <c r="D29" s="481"/>
      <c r="E29" s="481"/>
      <c r="F29" s="481"/>
      <c r="G29" s="481"/>
      <c r="H29" s="378"/>
      <c r="I29" s="378"/>
      <c r="J29" s="378"/>
      <c r="K29" s="378"/>
    </row>
    <row r="30" spans="1:12" s="377" customFormat="1" ht="13.5" customHeight="1">
      <c r="A30" s="480" t="s">
        <v>169</v>
      </c>
      <c r="B30" s="480"/>
      <c r="C30" s="480"/>
      <c r="D30" s="480"/>
      <c r="E30" s="480"/>
      <c r="F30" s="480"/>
      <c r="G30" s="480"/>
      <c r="H30" s="378"/>
    </row>
    <row r="31" spans="1:12" s="213" customFormat="1" ht="9" customHeight="1">
      <c r="A31" s="480"/>
      <c r="B31" s="480"/>
      <c r="C31" s="480"/>
      <c r="D31" s="480"/>
      <c r="E31" s="480"/>
      <c r="F31" s="480"/>
      <c r="G31" s="480"/>
      <c r="H31" s="153"/>
    </row>
    <row r="32" spans="1:12" s="213" customFormat="1" ht="13.5" customHeight="1">
      <c r="A32" s="568" t="s">
        <v>51</v>
      </c>
      <c r="B32" s="569"/>
      <c r="C32" s="569"/>
      <c r="D32" s="569"/>
      <c r="E32" s="569"/>
      <c r="F32" s="569"/>
      <c r="G32" s="570"/>
      <c r="H32" s="153"/>
      <c r="I32" s="153"/>
      <c r="J32" s="153"/>
      <c r="K32" s="153"/>
    </row>
    <row r="33" spans="1:12" s="377" customFormat="1" ht="17.25" customHeight="1">
      <c r="A33" s="684" t="s">
        <v>695</v>
      </c>
      <c r="B33" s="685"/>
      <c r="C33" s="685"/>
      <c r="D33" s="685"/>
      <c r="E33" s="685"/>
      <c r="F33" s="685"/>
      <c r="G33" s="686"/>
      <c r="H33" s="378"/>
      <c r="I33" s="378"/>
      <c r="J33" s="378"/>
      <c r="K33" s="378"/>
    </row>
    <row r="34" spans="1:12" s="378" customFormat="1" ht="16.5" customHeight="1">
      <c r="A34" s="571" t="s">
        <v>696</v>
      </c>
      <c r="B34" s="572"/>
      <c r="C34" s="572"/>
      <c r="D34" s="572"/>
      <c r="E34" s="572"/>
      <c r="F34" s="572"/>
      <c r="G34" s="573"/>
      <c r="L34" s="377"/>
    </row>
    <row r="35" spans="1:12" s="378" customFormat="1">
      <c r="A35" s="582" t="s">
        <v>697</v>
      </c>
      <c r="B35" s="604"/>
      <c r="C35" s="604"/>
      <c r="D35" s="604"/>
      <c r="E35" s="604"/>
      <c r="F35" s="604"/>
      <c r="G35" s="605"/>
      <c r="L35" s="377"/>
    </row>
    <row r="36" spans="1:12" s="378" customFormat="1">
      <c r="A36" s="447" t="s">
        <v>698</v>
      </c>
      <c r="B36" s="448"/>
      <c r="C36" s="448"/>
      <c r="D36" s="448"/>
      <c r="E36" s="448"/>
      <c r="F36" s="448"/>
      <c r="G36" s="449"/>
      <c r="L36" s="377"/>
    </row>
    <row r="37" spans="1:12" s="378" customFormat="1">
      <c r="A37" s="447" t="s">
        <v>699</v>
      </c>
      <c r="B37" s="448"/>
      <c r="C37" s="448"/>
      <c r="D37" s="448"/>
      <c r="E37" s="448"/>
      <c r="F37" s="448"/>
      <c r="G37" s="449"/>
      <c r="L37" s="377"/>
    </row>
    <row r="38" spans="1:12" s="378" customFormat="1">
      <c r="A38" s="582" t="s">
        <v>700</v>
      </c>
      <c r="B38" s="604"/>
      <c r="C38" s="604"/>
      <c r="D38" s="604"/>
      <c r="E38" s="604"/>
      <c r="F38" s="604"/>
      <c r="G38" s="605"/>
      <c r="L38" s="377"/>
    </row>
    <row r="39" spans="1:12" s="378" customFormat="1">
      <c r="A39" s="447" t="s">
        <v>701</v>
      </c>
      <c r="B39" s="448"/>
      <c r="C39" s="448"/>
      <c r="D39" s="448"/>
      <c r="E39" s="448"/>
      <c r="F39" s="448"/>
      <c r="G39" s="449"/>
      <c r="L39" s="377"/>
    </row>
    <row r="40" spans="1:12" s="378" customFormat="1">
      <c r="A40" s="447" t="s">
        <v>702</v>
      </c>
      <c r="B40" s="448"/>
      <c r="C40" s="448"/>
      <c r="D40" s="448"/>
      <c r="E40" s="448"/>
      <c r="F40" s="448"/>
      <c r="G40" s="449"/>
      <c r="L40" s="377"/>
    </row>
    <row r="41" spans="1:12" s="378" customFormat="1">
      <c r="A41" s="582" t="s">
        <v>703</v>
      </c>
      <c r="B41" s="604"/>
      <c r="C41" s="604"/>
      <c r="D41" s="604"/>
      <c r="E41" s="604"/>
      <c r="F41" s="604"/>
      <c r="G41" s="605"/>
      <c r="L41" s="377"/>
    </row>
    <row r="42" spans="1:12" s="378" customFormat="1">
      <c r="A42" s="447" t="s">
        <v>704</v>
      </c>
      <c r="B42" s="448"/>
      <c r="C42" s="448"/>
      <c r="D42" s="448"/>
      <c r="E42" s="448"/>
      <c r="F42" s="448"/>
      <c r="G42" s="449"/>
      <c r="L42" s="377"/>
    </row>
    <row r="43" spans="1:12" s="378" customFormat="1">
      <c r="A43" s="447" t="s">
        <v>705</v>
      </c>
      <c r="B43" s="448"/>
      <c r="C43" s="448"/>
      <c r="D43" s="448"/>
      <c r="E43" s="448"/>
      <c r="F43" s="448"/>
      <c r="G43" s="449"/>
      <c r="L43" s="377"/>
    </row>
    <row r="44" spans="1:12" s="378" customFormat="1" ht="5.25" customHeight="1">
      <c r="A44" s="447"/>
      <c r="B44" s="448"/>
      <c r="C44" s="448"/>
      <c r="D44" s="448"/>
      <c r="E44" s="448"/>
      <c r="F44" s="448"/>
      <c r="G44" s="449"/>
      <c r="L44" s="377"/>
    </row>
    <row r="45" spans="1:12" s="378" customFormat="1">
      <c r="A45" s="582" t="s">
        <v>706</v>
      </c>
      <c r="B45" s="604"/>
      <c r="C45" s="604"/>
      <c r="D45" s="604"/>
      <c r="E45" s="604"/>
      <c r="F45" s="604"/>
      <c r="G45" s="605"/>
      <c r="L45" s="377"/>
    </row>
    <row r="46" spans="1:12" s="378" customFormat="1" ht="8.25" customHeight="1">
      <c r="A46" s="447"/>
      <c r="B46" s="448"/>
      <c r="C46" s="448"/>
      <c r="D46" s="448"/>
      <c r="E46" s="448"/>
      <c r="F46" s="448"/>
      <c r="G46" s="449"/>
      <c r="L46" s="377"/>
    </row>
    <row r="47" spans="1:12" s="377" customFormat="1" ht="17.25" customHeight="1">
      <c r="A47" s="599" t="s">
        <v>388</v>
      </c>
      <c r="B47" s="478"/>
      <c r="C47" s="478"/>
      <c r="D47" s="478"/>
      <c r="E47" s="478"/>
      <c r="F47" s="478"/>
      <c r="G47" s="600"/>
      <c r="H47" s="378"/>
    </row>
    <row r="48" spans="1:12" s="377" customFormat="1">
      <c r="A48" s="447" t="s">
        <v>707</v>
      </c>
      <c r="B48" s="448"/>
      <c r="C48" s="448"/>
      <c r="D48" s="448"/>
      <c r="E48" s="448"/>
      <c r="F48" s="448"/>
      <c r="G48" s="449"/>
      <c r="H48" s="378"/>
      <c r="I48" s="378"/>
      <c r="J48" s="378"/>
      <c r="K48" s="378"/>
    </row>
    <row r="49" spans="1:12" s="378" customFormat="1">
      <c r="A49" s="447" t="s">
        <v>708</v>
      </c>
      <c r="B49" s="448"/>
      <c r="C49" s="448"/>
      <c r="D49" s="448"/>
      <c r="E49" s="448"/>
      <c r="F49" s="448"/>
      <c r="G49" s="449"/>
      <c r="L49" s="377"/>
    </row>
    <row r="50" spans="1:12" s="378" customFormat="1" ht="9" customHeight="1">
      <c r="A50" s="393"/>
      <c r="B50" s="394"/>
      <c r="C50" s="394"/>
      <c r="D50" s="394"/>
      <c r="E50" s="394"/>
      <c r="F50" s="394"/>
      <c r="G50" s="395"/>
      <c r="L50" s="377"/>
    </row>
    <row r="51" spans="1:12" s="378" customFormat="1" ht="17.25" customHeight="1">
      <c r="A51" s="599" t="s">
        <v>361</v>
      </c>
      <c r="B51" s="478"/>
      <c r="C51" s="478"/>
      <c r="D51" s="478"/>
      <c r="E51" s="478"/>
      <c r="F51" s="478"/>
      <c r="G51" s="600"/>
      <c r="L51" s="377"/>
    </row>
    <row r="52" spans="1:12" s="378" customFormat="1">
      <c r="A52" s="447" t="s">
        <v>709</v>
      </c>
      <c r="B52" s="448"/>
      <c r="C52" s="448"/>
      <c r="D52" s="448"/>
      <c r="E52" s="448"/>
      <c r="F52" s="448"/>
      <c r="G52" s="449"/>
      <c r="L52" s="377"/>
    </row>
    <row r="53" spans="1:12" s="378" customFormat="1">
      <c r="A53" s="447" t="s">
        <v>710</v>
      </c>
      <c r="B53" s="448"/>
      <c r="C53" s="448"/>
      <c r="D53" s="448"/>
      <c r="E53" s="448"/>
      <c r="F53" s="448"/>
      <c r="G53" s="449"/>
      <c r="L53" s="377"/>
    </row>
    <row r="54" spans="1:12" s="378" customFormat="1">
      <c r="A54" s="447" t="s">
        <v>711</v>
      </c>
      <c r="B54" s="448"/>
      <c r="C54" s="448"/>
      <c r="D54" s="448"/>
      <c r="E54" s="448"/>
      <c r="F54" s="448"/>
      <c r="G54" s="449"/>
      <c r="L54" s="377"/>
    </row>
    <row r="55" spans="1:12" s="378" customFormat="1" ht="7.5" customHeight="1">
      <c r="A55" s="393"/>
      <c r="B55" s="394"/>
      <c r="C55" s="394"/>
      <c r="D55" s="394"/>
      <c r="E55" s="394"/>
      <c r="F55" s="394"/>
      <c r="G55" s="395"/>
      <c r="L55" s="377"/>
    </row>
    <row r="56" spans="1:12" s="1" customFormat="1" ht="21">
      <c r="A56" s="81" t="s">
        <v>33</v>
      </c>
      <c r="B56" s="95">
        <f>$B$1</f>
        <v>13</v>
      </c>
      <c r="C56" s="83" t="s">
        <v>42</v>
      </c>
      <c r="D56" s="84" t="str">
        <f>$E$1</f>
        <v>遭遇毎</v>
      </c>
      <c r="E56" s="675" t="str">
        <f>$B$2</f>
        <v>ハウリング･ガスト</v>
      </c>
      <c r="F56" s="676"/>
      <c r="G56" s="677"/>
      <c r="L56"/>
    </row>
    <row r="57" spans="1:12" s="1" customFormat="1">
      <c r="A57"/>
      <c r="B57"/>
      <c r="C57"/>
      <c r="D57"/>
      <c r="L57"/>
    </row>
    <row r="58" spans="1:12" s="1" customFormat="1">
      <c r="A58"/>
      <c r="B58"/>
      <c r="C58"/>
      <c r="D58"/>
      <c r="L58"/>
    </row>
    <row r="59" spans="1:12" s="1" customFormat="1">
      <c r="A59"/>
      <c r="B59"/>
      <c r="C59"/>
      <c r="D59"/>
      <c r="L59"/>
    </row>
  </sheetData>
  <mergeCells count="53">
    <mergeCell ref="J10:K10"/>
    <mergeCell ref="B1:C1"/>
    <mergeCell ref="F1:G1"/>
    <mergeCell ref="B2:G2"/>
    <mergeCell ref="B5:G5"/>
    <mergeCell ref="B6:D6"/>
    <mergeCell ref="B4:G4"/>
    <mergeCell ref="B8:G8"/>
    <mergeCell ref="B9:G9"/>
    <mergeCell ref="B10:G10"/>
    <mergeCell ref="B7:D7"/>
    <mergeCell ref="E56:G56"/>
    <mergeCell ref="J12:K12"/>
    <mergeCell ref="A32:G32"/>
    <mergeCell ref="A21:G21"/>
    <mergeCell ref="A27:G27"/>
    <mergeCell ref="A22:G22"/>
    <mergeCell ref="A31:G31"/>
    <mergeCell ref="A23:G23"/>
    <mergeCell ref="A24:G24"/>
    <mergeCell ref="A25:G25"/>
    <mergeCell ref="A26:G26"/>
    <mergeCell ref="A18:A20"/>
    <mergeCell ref="A17:C17"/>
    <mergeCell ref="A28:G28"/>
    <mergeCell ref="A29:G29"/>
    <mergeCell ref="A30:G30"/>
    <mergeCell ref="B11:G11"/>
    <mergeCell ref="B12:G12"/>
    <mergeCell ref="B13:G13"/>
    <mergeCell ref="B14:G14"/>
    <mergeCell ref="B15:G15"/>
    <mergeCell ref="A33:G33"/>
    <mergeCell ref="A34:G34"/>
    <mergeCell ref="A35:G35"/>
    <mergeCell ref="A36:G36"/>
    <mergeCell ref="A37:G37"/>
    <mergeCell ref="A38:G38"/>
    <mergeCell ref="A39:G39"/>
    <mergeCell ref="A40:G40"/>
    <mergeCell ref="A41:G41"/>
    <mergeCell ref="A42:G42"/>
    <mergeCell ref="A43:G43"/>
    <mergeCell ref="A44:G44"/>
    <mergeCell ref="A51:G51"/>
    <mergeCell ref="A52:G52"/>
    <mergeCell ref="A53:G53"/>
    <mergeCell ref="A54:G54"/>
    <mergeCell ref="A45:G45"/>
    <mergeCell ref="A46:G46"/>
    <mergeCell ref="A47:G47"/>
    <mergeCell ref="A48:G48"/>
    <mergeCell ref="A49:G49"/>
  </mergeCells>
  <phoneticPr fontId="1"/>
  <pageMargins left="0.70866141732283472" right="0.70866141732283472" top="0.74803149606299213" bottom="0.19685039370078741" header="0.31496062992125984" footer="0.31496062992125984"/>
  <pageSetup paperSize="9" orientation="portrait" horizontalDpi="300" verticalDpi="300" r:id="rId1"/>
  <headerFooter>
    <oddHeader>&amp;R&amp;D</oddHeader>
  </headerFooter>
  <extLst>
    <ext xmlns:x14="http://schemas.microsoft.com/office/spreadsheetml/2009/9/main" uri="{CCE6A557-97BC-4b89-ADB6-D9C93CAAB3DF}">
      <x14:dataValidations xmlns:xm="http://schemas.microsoft.com/office/excel/2006/main" count="6">
        <x14:dataValidation type="list" allowBlank="1" showInputMessage="1" showErrorMessage="1">
          <x14:formula1>
            <xm:f>基本!$D$25:$D$29</xm:f>
          </x14:formula1>
          <xm:sqref>I8</xm:sqref>
        </x14:dataValidation>
        <x14:dataValidation type="list" allowBlank="1" showInputMessage="1" showErrorMessage="1">
          <x14:formula1>
            <xm:f>基本!$C$25:$C$35</xm:f>
          </x14:formula1>
          <xm:sqref>I15 L16</xm:sqref>
        </x14:dataValidation>
        <x14:dataValidation type="list" allowBlank="1" showInputMessage="1" showErrorMessage="1">
          <x14:formula1>
            <xm:f>基本!$A$5:$A$10</xm:f>
          </x14:formula1>
          <xm:sqref>I11 I9</xm:sqref>
        </x14:dataValidation>
        <x14:dataValidation type="list" allowBlank="1" showInputMessage="1" showErrorMessage="1">
          <x14:formula1>
            <xm:f>基本!$A$14:$A$17</xm:f>
          </x14:formula1>
          <xm:sqref>K9</xm:sqref>
        </x14:dataValidation>
        <x14:dataValidation type="list" allowBlank="1" showInputMessage="1" showErrorMessage="1">
          <x14:formula1>
            <xm:f>基本!$A$25:$A$30</xm:f>
          </x14:formula1>
          <xm:sqref>I6</xm:sqref>
        </x14:dataValidation>
        <x14:dataValidation type="list" allowBlank="1" showInputMessage="1" showErrorMessage="1">
          <x14:formula1>
            <xm:f>基本!$B$25:$B$29</xm:f>
          </x14:formula1>
          <xm:sqref>I7</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34998626667073579"/>
  </sheetPr>
  <dimension ref="A1:L57"/>
  <sheetViews>
    <sheetView tabSelected="1" workbookViewId="0"/>
  </sheetViews>
  <sheetFormatPr defaultRowHeight="13.5"/>
  <cols>
    <col min="1" max="1" width="7.875" customWidth="1"/>
    <col min="2" max="2" width="8.5" customWidth="1"/>
    <col min="3" max="3" width="6.625" customWidth="1"/>
    <col min="4" max="4" width="15.75" customWidth="1"/>
    <col min="5" max="6" width="15.75" style="1" customWidth="1"/>
    <col min="7" max="7" width="18.25" style="1" customWidth="1"/>
    <col min="8" max="8" width="17.375" style="1" customWidth="1"/>
    <col min="9" max="9" width="14.625" style="1" customWidth="1"/>
    <col min="10" max="10" width="8.375" style="1" customWidth="1"/>
    <col min="11" max="11" width="7.5" style="1" customWidth="1"/>
    <col min="12" max="12" width="7.875" customWidth="1"/>
    <col min="13" max="13" width="9.25" customWidth="1"/>
    <col min="14" max="14" width="12.375" customWidth="1"/>
  </cols>
  <sheetData>
    <row r="1" spans="1:12" ht="21">
      <c r="A1" s="27" t="s">
        <v>33</v>
      </c>
      <c r="B1" s="691">
        <v>1</v>
      </c>
      <c r="C1" s="692"/>
      <c r="D1" s="28" t="s">
        <v>42</v>
      </c>
      <c r="E1" s="29" t="s">
        <v>61</v>
      </c>
      <c r="F1" s="693"/>
      <c r="G1" s="694"/>
      <c r="H1" s="19" t="s">
        <v>57</v>
      </c>
    </row>
    <row r="2" spans="1:12" ht="24.75" customHeight="1">
      <c r="A2" s="28" t="s">
        <v>0</v>
      </c>
      <c r="B2" s="695" t="s">
        <v>671</v>
      </c>
      <c r="C2" s="695"/>
      <c r="D2" s="695"/>
      <c r="E2" s="695"/>
      <c r="F2" s="695"/>
      <c r="G2" s="695"/>
      <c r="H2" s="19" t="s">
        <v>58</v>
      </c>
    </row>
    <row r="3" spans="1:12" ht="19.5" customHeight="1">
      <c r="A3" s="58" t="s">
        <v>50</v>
      </c>
      <c r="B3" s="1"/>
      <c r="C3" s="1"/>
      <c r="D3" s="1"/>
      <c r="I3" s="19"/>
    </row>
    <row r="4" spans="1:12">
      <c r="A4" s="21" t="s">
        <v>48</v>
      </c>
      <c r="B4" s="460" t="s">
        <v>235</v>
      </c>
      <c r="C4" s="461"/>
      <c r="D4" s="461"/>
      <c r="E4" s="461"/>
      <c r="F4" s="461"/>
      <c r="G4" s="462"/>
    </row>
    <row r="5" spans="1:12">
      <c r="A5" s="22" t="s">
        <v>41</v>
      </c>
      <c r="B5" s="460" t="s">
        <v>236</v>
      </c>
      <c r="C5" s="461"/>
      <c r="D5" s="461"/>
      <c r="E5" s="461"/>
      <c r="F5" s="461"/>
      <c r="G5" s="462"/>
    </row>
    <row r="6" spans="1:12">
      <c r="A6" s="22" t="s">
        <v>8</v>
      </c>
      <c r="B6" s="460" t="s">
        <v>6</v>
      </c>
      <c r="C6" s="461"/>
      <c r="D6" s="462"/>
      <c r="E6" s="54" t="s">
        <v>45</v>
      </c>
      <c r="F6" s="53" t="str">
        <f>$I$6</f>
        <v>遠隔</v>
      </c>
      <c r="G6" s="226">
        <f>$J$6</f>
        <v>5</v>
      </c>
      <c r="H6" s="54" t="s">
        <v>45</v>
      </c>
      <c r="I6" s="185" t="s">
        <v>76</v>
      </c>
      <c r="J6" s="55">
        <v>5</v>
      </c>
    </row>
    <row r="7" spans="1:12">
      <c r="A7" s="61" t="s">
        <v>7</v>
      </c>
      <c r="B7" s="460" t="s">
        <v>102</v>
      </c>
      <c r="C7" s="461"/>
      <c r="D7" s="462"/>
      <c r="E7" s="54" t="s">
        <v>71</v>
      </c>
      <c r="F7" s="53" t="str">
        <f>IF($I$7 = 0,"", $I$7)</f>
        <v/>
      </c>
      <c r="G7" s="53" t="str">
        <f>IF($J$7 = 0,"", $J$7)</f>
        <v/>
      </c>
      <c r="H7" s="54" t="s">
        <v>71</v>
      </c>
      <c r="I7" s="185"/>
      <c r="J7" s="55">
        <v>0</v>
      </c>
    </row>
    <row r="8" spans="1:12">
      <c r="A8" s="61" t="s">
        <v>9</v>
      </c>
      <c r="B8" s="460" t="s">
        <v>211</v>
      </c>
      <c r="C8" s="461"/>
      <c r="D8" s="461"/>
      <c r="E8" s="461"/>
      <c r="F8" s="461"/>
      <c r="G8" s="462"/>
      <c r="H8" s="54" t="s">
        <v>91</v>
      </c>
      <c r="I8" s="55" t="s">
        <v>132</v>
      </c>
      <c r="J8" s="19" t="s">
        <v>67</v>
      </c>
    </row>
    <row r="9" spans="1:12">
      <c r="A9" s="25" t="s">
        <v>10</v>
      </c>
      <c r="B9" s="565" t="s">
        <v>237</v>
      </c>
      <c r="C9" s="566"/>
      <c r="D9" s="566"/>
      <c r="E9" s="566"/>
      <c r="F9" s="566"/>
      <c r="G9" s="567"/>
      <c r="H9" s="54" t="s">
        <v>53</v>
      </c>
      <c r="I9" s="55" t="s">
        <v>17</v>
      </c>
      <c r="J9" s="53">
        <f>IF($I$9 = "筋力",基本!$C$5,IF($I$9 = "耐久力",基本!$C$6,IF($I$9 = "敏捷力",基本!$C$7,IF($I$9 = "知力",基本!$C$8,IF($I$9 = "判断力",基本!$C$9,IF($I$9 = "魅力",基本!$C$10,""))))))</f>
        <v>6</v>
      </c>
      <c r="K9" s="55" t="s">
        <v>20</v>
      </c>
    </row>
    <row r="10" spans="1:12">
      <c r="A10" s="24"/>
      <c r="B10" s="447" t="s">
        <v>291</v>
      </c>
      <c r="C10" s="448"/>
      <c r="D10" s="448"/>
      <c r="E10" s="448"/>
      <c r="F10" s="448"/>
      <c r="G10" s="449"/>
      <c r="H10" s="54" t="s">
        <v>63</v>
      </c>
      <c r="I10" s="55">
        <v>0</v>
      </c>
      <c r="J10" s="410" t="s">
        <v>55</v>
      </c>
      <c r="K10" s="411"/>
      <c r="L10" s="53">
        <f>IF($I$8=基本!$F$4,基本!$O$7,IF($I$8=基本!$F$13,基本!$O$16,IF($I$8=基本!$F$22,基本!$O$25,IF($I$8=基本!$F$31,基本!$O$34,IF($I$8=基本!$F$40,基本!$O$43,0)))))</f>
        <v>11</v>
      </c>
    </row>
    <row r="11" spans="1:12">
      <c r="A11" s="162" t="s">
        <v>62</v>
      </c>
      <c r="B11" s="690" t="s">
        <v>105</v>
      </c>
      <c r="C11" s="461"/>
      <c r="D11" s="461"/>
      <c r="E11" s="461"/>
      <c r="F11" s="461"/>
      <c r="G11" s="462"/>
      <c r="H11" s="56" t="s">
        <v>54</v>
      </c>
      <c r="I11" s="55" t="s">
        <v>17</v>
      </c>
      <c r="J11" s="52">
        <f>IF($I$9 = "筋力",基本!$C$5,IF($I$11 = "耐久力",基本!$C$6,IF($I$11 = "敏捷力",基本!$C$7,IF($I$11 = "知力",基本!$C$8,IF($I$11 = "判断力",基本!$C$9,IF($I$11 = "魅力",基本!$C$10,""))))))</f>
        <v>6</v>
      </c>
      <c r="L11" s="1"/>
    </row>
    <row r="12" spans="1:12">
      <c r="A12" s="110" t="s">
        <v>238</v>
      </c>
      <c r="B12" s="447" t="s">
        <v>292</v>
      </c>
      <c r="C12" s="448"/>
      <c r="D12" s="448"/>
      <c r="E12" s="448"/>
      <c r="F12" s="448"/>
      <c r="G12" s="449"/>
      <c r="H12" s="54" t="s">
        <v>64</v>
      </c>
      <c r="I12" s="55">
        <v>0</v>
      </c>
      <c r="J12" s="410" t="s">
        <v>56</v>
      </c>
      <c r="K12" s="411"/>
      <c r="L12" s="53">
        <f>IF($I$8=基本!$F$4,基本!$O$9,IF($I$8=基本!$F$13,基本!$O$18,IF($I$8=基本!$F$22,基本!$O$27,IF($I$8=基本!$F$31,基本!$O$36,IF($I$8=基本!$F$40,基本!$O$45,0)))))</f>
        <v>2</v>
      </c>
    </row>
    <row r="13" spans="1:12">
      <c r="A13" s="163"/>
      <c r="B13" s="472" t="s">
        <v>321</v>
      </c>
      <c r="C13" s="448"/>
      <c r="D13" s="448"/>
      <c r="E13" s="448"/>
      <c r="F13" s="448"/>
      <c r="G13" s="449"/>
      <c r="H13" s="57" t="s">
        <v>92</v>
      </c>
      <c r="I13" s="55">
        <v>2</v>
      </c>
      <c r="J13" s="54" t="s">
        <v>46</v>
      </c>
      <c r="K13" s="55">
        <v>10</v>
      </c>
    </row>
    <row r="14" spans="1:12">
      <c r="A14" s="110"/>
      <c r="B14" s="447" t="s">
        <v>319</v>
      </c>
      <c r="C14" s="448"/>
      <c r="D14" s="448"/>
      <c r="E14" s="448"/>
      <c r="F14" s="448"/>
      <c r="G14" s="449"/>
      <c r="H14" s="54" t="s">
        <v>52</v>
      </c>
      <c r="I14" s="65">
        <v>2</v>
      </c>
      <c r="J14" s="54" t="s">
        <v>96</v>
      </c>
      <c r="K14" s="65">
        <v>6</v>
      </c>
    </row>
    <row r="15" spans="1:12">
      <c r="A15" s="110"/>
      <c r="B15" s="472" t="s">
        <v>293</v>
      </c>
      <c r="C15" s="448"/>
      <c r="D15" s="448"/>
      <c r="E15" s="448"/>
      <c r="F15" s="448"/>
      <c r="G15" s="449"/>
      <c r="H15" s="54" t="s">
        <v>65</v>
      </c>
      <c r="I15" s="55"/>
    </row>
    <row r="16" spans="1:12" ht="10.5" customHeight="1">
      <c r="A16" s="24"/>
      <c r="B16" s="120"/>
      <c r="C16" s="121"/>
      <c r="D16" s="121"/>
      <c r="E16" s="121"/>
      <c r="F16" s="708"/>
      <c r="G16" s="709"/>
      <c r="H16" s="107" t="s">
        <v>107</v>
      </c>
      <c r="I16" s="108"/>
      <c r="J16" s="107" t="s">
        <v>46</v>
      </c>
      <c r="K16" s="108"/>
      <c r="L16" s="108"/>
    </row>
    <row r="17" spans="1:11" s="219" customFormat="1" ht="21">
      <c r="A17" s="163"/>
      <c r="B17" s="687" t="s">
        <v>318</v>
      </c>
      <c r="C17" s="688"/>
      <c r="D17" s="688"/>
      <c r="E17" s="688"/>
      <c r="F17" s="688"/>
      <c r="G17" s="689"/>
      <c r="H17" s="153"/>
      <c r="I17" s="153"/>
      <c r="J17" s="153"/>
      <c r="K17" s="153"/>
    </row>
    <row r="18" spans="1:11">
      <c r="A18" s="26"/>
      <c r="B18" s="606"/>
      <c r="C18" s="607"/>
      <c r="D18" s="607"/>
      <c r="E18" s="607"/>
      <c r="F18" s="607"/>
      <c r="G18" s="608"/>
    </row>
    <row r="19" spans="1:11" ht="14.25" thickBot="1">
      <c r="A19" s="18" t="s">
        <v>49</v>
      </c>
      <c r="E19" s="3"/>
    </row>
    <row r="20" spans="1:11" ht="18.75" customHeight="1" thickBot="1">
      <c r="A20" s="713" t="str">
        <f>$B$2</f>
        <v>ブレッシング･オヴ･ザ･セヴン･ウィンズ</v>
      </c>
      <c r="B20" s="714"/>
      <c r="C20" s="714"/>
      <c r="D20" s="105" t="s">
        <v>3</v>
      </c>
      <c r="E20" s="116" t="s">
        <v>2</v>
      </c>
      <c r="F20"/>
      <c r="G20"/>
    </row>
    <row r="21" spans="1:11" ht="23.25" customHeight="1" thickBot="1">
      <c r="A21" s="624" t="s">
        <v>1</v>
      </c>
      <c r="B21" s="129" t="s">
        <v>44</v>
      </c>
      <c r="C21" s="74" t="str">
        <f>$K$9</f>
        <v>頑健</v>
      </c>
      <c r="D21" s="76" t="str">
        <f>$J$9+$L$10+$I$10 &amp; "+1d20" &amp; IF($I$7="爆発"," ★",IF($I$7="噴射"," ★",""))</f>
        <v>17+1d20</v>
      </c>
      <c r="E21" s="77" t="str">
        <f>$J$9+$L$10+2+$I$10 &amp; "+1d20" &amp; IF($I$7="爆発"," ★",IF($I$7="噴射"," ★",""))</f>
        <v>19+1d20</v>
      </c>
      <c r="F21" s="365" t="s">
        <v>438</v>
      </c>
      <c r="G21"/>
    </row>
    <row r="22" spans="1:11" ht="23.25" customHeight="1">
      <c r="A22" s="705"/>
      <c r="B22" s="706" t="s">
        <v>5</v>
      </c>
      <c r="C22" s="75" t="s">
        <v>62</v>
      </c>
      <c r="D22" s="96" t="str">
        <f>"( "&amp;$J$11+$L$12+$I$12 &amp; "+" &amp; $I$13 &amp; "d" &amp; $K$13 &amp; " ) / 2"</f>
        <v>( 8+2d10 ) / 2</v>
      </c>
      <c r="E22" s="97" t="str">
        <f>"( "&amp;$J$11+$L$12+$I$12 &amp; "+" &amp; $I$13 &amp; "d" &amp; $K$13 &amp; " ) / 2"</f>
        <v>( 8+2d10 ) / 2</v>
      </c>
      <c r="F22" s="366" t="str">
        <f>$J$11+$L$12+$I$12+2 &amp; " +"</f>
        <v>10 +</v>
      </c>
      <c r="G22"/>
      <c r="I22"/>
      <c r="J22"/>
      <c r="K22"/>
    </row>
    <row r="23" spans="1:11" ht="23.25" customHeight="1">
      <c r="A23" s="625"/>
      <c r="B23" s="707"/>
      <c r="C23" s="98" t="str">
        <f>IF($I$15 = 0,"", $I$15)</f>
        <v/>
      </c>
      <c r="D23" s="99" t="str">
        <f>$J$11+$L$12+$I$12 &amp; "+" &amp; $I$13 &amp; "d" &amp; $K$13</f>
        <v>8+2d10</v>
      </c>
      <c r="E23" s="100" t="str">
        <f>$J$11+$L$12+$I$12 &amp; "+" &amp; $I$13 &amp; "d" &amp; $K$13</f>
        <v>8+2d10</v>
      </c>
      <c r="F23" s="367" t="str">
        <f>$J$11+$L$12+$I$12+2 &amp; " +"</f>
        <v>10 +</v>
      </c>
      <c r="G23"/>
      <c r="I23"/>
      <c r="J23"/>
      <c r="K23"/>
    </row>
    <row r="24" spans="1:11" ht="23.25" customHeight="1" thickBot="1">
      <c r="A24" s="626"/>
      <c r="B24" s="130" t="s">
        <v>4</v>
      </c>
      <c r="C24" s="80" t="str">
        <f>IF($I$15 = 0,"", $I$15)</f>
        <v/>
      </c>
      <c r="D24" s="78" t="str">
        <f>$J$11+$L$12+$I$12+($I$13*$K$13) &amp; IF($I$14 = 0,"","+" &amp; $I$14 &amp; "d" &amp; $K$14) &amp; IF($I$7="爆発"," ★",IF($I$7="噴射"," ★",""))</f>
        <v>28+2d6</v>
      </c>
      <c r="E24" s="79" t="str">
        <f>$J$11+$L$12+$I$12+($I$13*$K$13) &amp; IF($I$14 = 0,"","+" &amp; $I$14 &amp; "d" &amp; $K$14) &amp; IF($I$7="爆発"," ★",IF($I$7="噴射"," ★",""))</f>
        <v>28+2d6</v>
      </c>
      <c r="F24" s="364" t="str">
        <f>$J$11+$L$12+$I$12+($I$13*$K$13)+2 &amp; " +"</f>
        <v>30 +</v>
      </c>
      <c r="G24"/>
      <c r="I24"/>
      <c r="J24"/>
      <c r="K24"/>
    </row>
    <row r="25" spans="1:11" s="152" customFormat="1" ht="24" customHeight="1">
      <c r="A25" s="446" t="s">
        <v>328</v>
      </c>
      <c r="B25" s="446"/>
      <c r="C25" s="446"/>
      <c r="D25" s="446"/>
      <c r="E25" s="446"/>
      <c r="F25" s="446"/>
      <c r="G25" s="446"/>
      <c r="H25" s="153"/>
    </row>
    <row r="26" spans="1:11" s="152" customFormat="1" ht="13.5" customHeight="1">
      <c r="A26" s="481" t="s">
        <v>167</v>
      </c>
      <c r="B26" s="481"/>
      <c r="C26" s="481"/>
      <c r="D26" s="481"/>
      <c r="E26" s="481"/>
      <c r="F26" s="481"/>
      <c r="G26" s="481"/>
      <c r="H26" s="153"/>
      <c r="I26" s="153"/>
      <c r="J26" s="153"/>
      <c r="K26" s="153"/>
    </row>
    <row r="27" spans="1:11" s="152" customFormat="1" ht="13.5" customHeight="1">
      <c r="A27" s="480" t="s">
        <v>329</v>
      </c>
      <c r="B27" s="480"/>
      <c r="C27" s="480"/>
      <c r="D27" s="480"/>
      <c r="E27" s="480"/>
      <c r="F27" s="480"/>
      <c r="G27" s="480"/>
      <c r="H27" s="153"/>
    </row>
    <row r="28" spans="1:11" s="152" customFormat="1">
      <c r="A28" s="480" t="s">
        <v>307</v>
      </c>
      <c r="B28" s="480"/>
      <c r="C28" s="480"/>
      <c r="D28" s="480"/>
      <c r="E28" s="480"/>
      <c r="F28" s="480"/>
      <c r="G28" s="480"/>
      <c r="H28" s="153"/>
      <c r="I28" s="153"/>
      <c r="J28" s="153"/>
      <c r="K28" s="153"/>
    </row>
    <row r="29" spans="1:11" s="152" customFormat="1">
      <c r="A29" s="480" t="s">
        <v>330</v>
      </c>
      <c r="B29" s="480"/>
      <c r="C29" s="480"/>
      <c r="D29" s="480"/>
      <c r="E29" s="480"/>
      <c r="F29" s="480"/>
      <c r="G29" s="480"/>
      <c r="H29" s="153"/>
      <c r="I29" s="153"/>
      <c r="J29" s="153"/>
      <c r="K29" s="153"/>
    </row>
    <row r="30" spans="1:11" s="152" customFormat="1">
      <c r="A30" s="480" t="s">
        <v>332</v>
      </c>
      <c r="B30" s="480"/>
      <c r="C30" s="480"/>
      <c r="D30" s="480"/>
      <c r="E30" s="480"/>
      <c r="F30" s="480"/>
      <c r="G30" s="480"/>
      <c r="H30" s="153"/>
      <c r="I30" s="153"/>
      <c r="J30" s="153"/>
      <c r="K30" s="153"/>
    </row>
    <row r="31" spans="1:11" s="152" customFormat="1">
      <c r="A31" s="480" t="s">
        <v>306</v>
      </c>
      <c r="B31" s="480"/>
      <c r="C31" s="480"/>
      <c r="D31" s="480"/>
      <c r="E31" s="480"/>
      <c r="F31" s="480"/>
      <c r="G31" s="480"/>
      <c r="H31" s="153"/>
      <c r="I31" s="153"/>
      <c r="J31" s="153"/>
      <c r="K31" s="153"/>
    </row>
    <row r="32" spans="1:11" s="209" customFormat="1" ht="24" customHeight="1">
      <c r="A32" s="446" t="s">
        <v>168</v>
      </c>
      <c r="B32" s="446"/>
      <c r="C32" s="446"/>
      <c r="D32" s="446"/>
      <c r="E32" s="446"/>
      <c r="F32" s="446"/>
      <c r="G32" s="446"/>
      <c r="H32" s="153"/>
    </row>
    <row r="33" spans="1:12" s="209" customFormat="1" ht="13.5" customHeight="1">
      <c r="A33" s="481" t="s">
        <v>170</v>
      </c>
      <c r="B33" s="481"/>
      <c r="C33" s="481"/>
      <c r="D33" s="481"/>
      <c r="E33" s="481"/>
      <c r="F33" s="481"/>
      <c r="G33" s="481"/>
      <c r="H33" s="153"/>
      <c r="I33" s="153"/>
      <c r="J33" s="153"/>
      <c r="K33" s="153"/>
    </row>
    <row r="34" spans="1:12" s="209" customFormat="1" ht="13.5" customHeight="1">
      <c r="A34" s="480" t="s">
        <v>169</v>
      </c>
      <c r="B34" s="480"/>
      <c r="C34" s="480"/>
      <c r="D34" s="480"/>
      <c r="E34" s="480"/>
      <c r="F34" s="480"/>
      <c r="G34" s="480"/>
      <c r="H34" s="153"/>
    </row>
    <row r="35" spans="1:12" s="213" customFormat="1" ht="13.5" customHeight="1">
      <c r="A35" s="607"/>
      <c r="B35" s="607"/>
      <c r="C35" s="607"/>
      <c r="D35" s="607"/>
      <c r="E35" s="607"/>
      <c r="F35" s="607"/>
      <c r="G35" s="607"/>
      <c r="H35" s="153"/>
    </row>
    <row r="36" spans="1:12" s="213" customFormat="1" ht="13.5" customHeight="1">
      <c r="A36" s="568" t="s">
        <v>51</v>
      </c>
      <c r="B36" s="569"/>
      <c r="C36" s="569"/>
      <c r="D36" s="569"/>
      <c r="E36" s="569"/>
      <c r="F36" s="569"/>
      <c r="G36" s="570"/>
      <c r="H36" s="153"/>
      <c r="I36" s="153"/>
      <c r="J36" s="153"/>
      <c r="K36" s="153"/>
    </row>
    <row r="37" spans="1:12" s="213" customFormat="1" ht="18.75" customHeight="1">
      <c r="A37" s="699" t="s">
        <v>384</v>
      </c>
      <c r="B37" s="700"/>
      <c r="C37" s="700"/>
      <c r="D37" s="700"/>
      <c r="E37" s="700"/>
      <c r="F37" s="700"/>
      <c r="G37" s="701"/>
      <c r="H37" s="153"/>
    </row>
    <row r="38" spans="1:12" s="322" customFormat="1" ht="7.5" customHeight="1">
      <c r="A38" s="336"/>
      <c r="B38" s="337"/>
      <c r="C38" s="337"/>
      <c r="D38" s="337"/>
      <c r="E38" s="337"/>
      <c r="F38" s="337"/>
      <c r="G38" s="338"/>
      <c r="H38" s="153"/>
    </row>
    <row r="39" spans="1:12" ht="19.5" customHeight="1">
      <c r="A39" s="710" t="s">
        <v>557</v>
      </c>
      <c r="B39" s="711"/>
      <c r="C39" s="711"/>
      <c r="D39" s="711"/>
      <c r="E39" s="711"/>
      <c r="F39" s="711"/>
      <c r="G39" s="712"/>
    </row>
    <row r="40" spans="1:12" s="322" customFormat="1" ht="4.5" customHeight="1">
      <c r="A40" s="333"/>
      <c r="B40" s="334"/>
      <c r="C40" s="334"/>
      <c r="D40" s="334"/>
      <c r="E40" s="334"/>
      <c r="F40" s="334"/>
      <c r="G40" s="335"/>
      <c r="H40" s="153"/>
      <c r="I40" s="153"/>
      <c r="J40" s="153"/>
      <c r="K40" s="153"/>
    </row>
    <row r="41" spans="1:12" ht="19.5" customHeight="1">
      <c r="A41" s="715" t="s">
        <v>554</v>
      </c>
      <c r="B41" s="716"/>
      <c r="C41" s="716"/>
      <c r="D41" s="716"/>
      <c r="E41" s="716"/>
      <c r="F41" s="716"/>
      <c r="G41" s="717"/>
    </row>
    <row r="42" spans="1:12" ht="5.25" customHeight="1">
      <c r="A42" s="447"/>
      <c r="B42" s="448"/>
      <c r="C42" s="448"/>
      <c r="D42" s="448"/>
      <c r="E42" s="448"/>
      <c r="F42" s="448"/>
      <c r="G42" s="449"/>
    </row>
    <row r="43" spans="1:12">
      <c r="A43" s="472" t="s">
        <v>558</v>
      </c>
      <c r="B43" s="448"/>
      <c r="C43" s="448"/>
      <c r="D43" s="448"/>
      <c r="E43" s="448"/>
      <c r="F43" s="448"/>
      <c r="G43" s="449"/>
    </row>
    <row r="44" spans="1:12" s="1" customFormat="1">
      <c r="A44" s="447" t="s">
        <v>556</v>
      </c>
      <c r="B44" s="448"/>
      <c r="C44" s="448"/>
      <c r="D44" s="448"/>
      <c r="E44" s="448"/>
      <c r="F44" s="448"/>
      <c r="G44" s="449"/>
      <c r="L44"/>
    </row>
    <row r="45" spans="1:12" s="1" customFormat="1">
      <c r="A45" s="447"/>
      <c r="B45" s="448"/>
      <c r="C45" s="448"/>
      <c r="D45" s="448"/>
      <c r="E45" s="448"/>
      <c r="F45" s="448"/>
      <c r="G45" s="449"/>
      <c r="L45"/>
    </row>
    <row r="46" spans="1:12" s="1" customFormat="1">
      <c r="A46" s="702" t="s">
        <v>559</v>
      </c>
      <c r="B46" s="703"/>
      <c r="C46" s="703"/>
      <c r="D46" s="703"/>
      <c r="E46" s="703"/>
      <c r="F46" s="703"/>
      <c r="G46" s="704"/>
      <c r="L46"/>
    </row>
    <row r="47" spans="1:12" s="1" customFormat="1">
      <c r="A47" s="447" t="s">
        <v>560</v>
      </c>
      <c r="B47" s="448"/>
      <c r="C47" s="448"/>
      <c r="D47" s="448"/>
      <c r="E47" s="448"/>
      <c r="F47" s="448"/>
      <c r="G47" s="449"/>
      <c r="L47"/>
    </row>
    <row r="48" spans="1:12" s="1" customFormat="1" ht="16.5" customHeight="1">
      <c r="A48" s="447"/>
      <c r="B48" s="448"/>
      <c r="C48" s="448"/>
      <c r="D48" s="448"/>
      <c r="E48" s="448"/>
      <c r="F48" s="448"/>
      <c r="G48" s="449"/>
      <c r="L48"/>
    </row>
    <row r="49" spans="1:12" s="322" customFormat="1" ht="19.5" customHeight="1">
      <c r="A49" s="599" t="s">
        <v>388</v>
      </c>
      <c r="B49" s="478"/>
      <c r="C49" s="478"/>
      <c r="D49" s="478"/>
      <c r="E49" s="478"/>
      <c r="F49" s="478"/>
      <c r="G49" s="600"/>
      <c r="H49" s="153"/>
    </row>
    <row r="50" spans="1:12" s="322" customFormat="1" ht="7.5" customHeight="1">
      <c r="A50" s="327"/>
      <c r="B50" s="324"/>
      <c r="C50" s="324"/>
      <c r="D50" s="324"/>
      <c r="E50" s="324"/>
      <c r="F50" s="324"/>
      <c r="G50" s="328"/>
      <c r="H50" s="153"/>
    </row>
    <row r="51" spans="1:12" s="322" customFormat="1">
      <c r="A51" s="447" t="s">
        <v>562</v>
      </c>
      <c r="B51" s="448"/>
      <c r="C51" s="448"/>
      <c r="D51" s="448"/>
      <c r="E51" s="448"/>
      <c r="F51" s="448"/>
      <c r="G51" s="449"/>
      <c r="H51" s="153"/>
      <c r="I51" s="153"/>
      <c r="J51" s="153"/>
      <c r="K51" s="153"/>
    </row>
    <row r="52" spans="1:12">
      <c r="A52" s="447" t="s">
        <v>561</v>
      </c>
      <c r="B52" s="448"/>
      <c r="C52" s="448"/>
      <c r="D52" s="448"/>
      <c r="E52" s="448"/>
      <c r="F52" s="448"/>
      <c r="G52" s="449"/>
    </row>
    <row r="53" spans="1:12" s="1" customFormat="1">
      <c r="A53" s="606"/>
      <c r="B53" s="607"/>
      <c r="C53" s="607"/>
      <c r="D53" s="607"/>
      <c r="E53" s="607"/>
      <c r="F53" s="607"/>
      <c r="G53" s="608"/>
      <c r="L53"/>
    </row>
    <row r="54" spans="1:12" s="1" customFormat="1" ht="21">
      <c r="A54" s="34" t="s">
        <v>33</v>
      </c>
      <c r="B54" s="59">
        <f>$B$1</f>
        <v>1</v>
      </c>
      <c r="C54" s="35" t="s">
        <v>42</v>
      </c>
      <c r="D54" s="36" t="str">
        <f>$E$1</f>
        <v>一日毎</v>
      </c>
      <c r="E54" s="696" t="str">
        <f>$B$2</f>
        <v>ブレッシング･オヴ･ザ･セヴン･ウィンズ</v>
      </c>
      <c r="F54" s="697"/>
      <c r="G54" s="698"/>
      <c r="L54"/>
    </row>
    <row r="55" spans="1:12" s="1" customFormat="1">
      <c r="A55"/>
      <c r="B55"/>
      <c r="C55"/>
      <c r="D55"/>
      <c r="L55"/>
    </row>
    <row r="56" spans="1:12" s="1" customFormat="1">
      <c r="A56"/>
      <c r="B56"/>
      <c r="C56"/>
      <c r="D56"/>
      <c r="L56"/>
    </row>
    <row r="57" spans="1:12" s="1" customFormat="1">
      <c r="A57"/>
      <c r="B57"/>
      <c r="C57"/>
      <c r="D57"/>
      <c r="L57"/>
    </row>
  </sheetData>
  <mergeCells count="50">
    <mergeCell ref="A44:G44"/>
    <mergeCell ref="A20:C20"/>
    <mergeCell ref="A41:G41"/>
    <mergeCell ref="A42:G42"/>
    <mergeCell ref="A43:G43"/>
    <mergeCell ref="B14:G14"/>
    <mergeCell ref="B15:G15"/>
    <mergeCell ref="B17:G17"/>
    <mergeCell ref="F16:G16"/>
    <mergeCell ref="A39:G39"/>
    <mergeCell ref="A35:G35"/>
    <mergeCell ref="A25:G25"/>
    <mergeCell ref="A26:G26"/>
    <mergeCell ref="A27:G27"/>
    <mergeCell ref="A28:G28"/>
    <mergeCell ref="A29:G29"/>
    <mergeCell ref="A30:G30"/>
    <mergeCell ref="A31:G31"/>
    <mergeCell ref="A34:G34"/>
    <mergeCell ref="E54:G54"/>
    <mergeCell ref="B18:G18"/>
    <mergeCell ref="A52:G52"/>
    <mergeCell ref="A37:G37"/>
    <mergeCell ref="A46:G46"/>
    <mergeCell ref="A47:G47"/>
    <mergeCell ref="A48:G48"/>
    <mergeCell ref="A53:G53"/>
    <mergeCell ref="A45:G45"/>
    <mergeCell ref="A36:G36"/>
    <mergeCell ref="A21:A24"/>
    <mergeCell ref="B22:B23"/>
    <mergeCell ref="A32:G32"/>
    <mergeCell ref="A33:G33"/>
    <mergeCell ref="A49:G49"/>
    <mergeCell ref="A51:G51"/>
    <mergeCell ref="B6:D6"/>
    <mergeCell ref="B7:D7"/>
    <mergeCell ref="B8:G8"/>
    <mergeCell ref="B9:G9"/>
    <mergeCell ref="B10:G10"/>
    <mergeCell ref="B1:C1"/>
    <mergeCell ref="F1:G1"/>
    <mergeCell ref="B2:G2"/>
    <mergeCell ref="B4:G4"/>
    <mergeCell ref="B5:G5"/>
    <mergeCell ref="B12:G12"/>
    <mergeCell ref="J12:K12"/>
    <mergeCell ref="B13:G13"/>
    <mergeCell ref="J10:K10"/>
    <mergeCell ref="B11:G11"/>
  </mergeCells>
  <phoneticPr fontId="1"/>
  <pageMargins left="0.70866141732283472" right="0.70866141732283472" top="0.74803149606299213" bottom="0.19685039370078741" header="0.31496062992125984" footer="0.31496062992125984"/>
  <pageSetup paperSize="9" orientation="portrait" horizontalDpi="300" verticalDpi="300" r:id="rId1"/>
  <headerFooter>
    <oddHeader>&amp;R&amp;D</oddHeader>
  </headerFooter>
  <extLst>
    <ext xmlns:x14="http://schemas.microsoft.com/office/spreadsheetml/2009/9/main" uri="{CCE6A557-97BC-4b89-ADB6-D9C93CAAB3DF}">
      <x14:dataValidations xmlns:xm="http://schemas.microsoft.com/office/excel/2006/main" count="6">
        <x14:dataValidation type="list" allowBlank="1" showInputMessage="1" showErrorMessage="1">
          <x14:formula1>
            <xm:f>基本!$A$14:$A$17</xm:f>
          </x14:formula1>
          <xm:sqref>K9</xm:sqref>
        </x14:dataValidation>
        <x14:dataValidation type="list" allowBlank="1" showInputMessage="1" showErrorMessage="1">
          <x14:formula1>
            <xm:f>基本!$A$5:$A$10</xm:f>
          </x14:formula1>
          <xm:sqref>I11 I9</xm:sqref>
        </x14:dataValidation>
        <x14:dataValidation type="list" allowBlank="1" showInputMessage="1" showErrorMessage="1">
          <x14:formula1>
            <xm:f>基本!$C$25:$C$35</xm:f>
          </x14:formula1>
          <xm:sqref>I15 L16</xm:sqref>
        </x14:dataValidation>
        <x14:dataValidation type="list" allowBlank="1" showInputMessage="1" showErrorMessage="1">
          <x14:formula1>
            <xm:f>基本!$D$25:$D$29</xm:f>
          </x14:formula1>
          <xm:sqref>I8</xm:sqref>
        </x14:dataValidation>
        <x14:dataValidation type="list" allowBlank="1" showInputMessage="1" showErrorMessage="1">
          <x14:formula1>
            <xm:f>基本!$A$25:$A$30</xm:f>
          </x14:formula1>
          <xm:sqref>I6</xm:sqref>
        </x14:dataValidation>
        <x14:dataValidation type="list" allowBlank="1" showInputMessage="1" showErrorMessage="1">
          <x14:formula1>
            <xm:f>基本!$B$25:$B$29</xm:f>
          </x14:formula1>
          <xm:sqref>I7</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34998626667073579"/>
  </sheetPr>
  <dimension ref="A1:L57"/>
  <sheetViews>
    <sheetView topLeftCell="A16" workbookViewId="0"/>
  </sheetViews>
  <sheetFormatPr defaultRowHeight="13.5"/>
  <cols>
    <col min="1" max="1" width="7.875" customWidth="1"/>
    <col min="2" max="2" width="8.5" customWidth="1"/>
    <col min="3" max="3" width="6.625" customWidth="1"/>
    <col min="4" max="4" width="15.75" customWidth="1"/>
    <col min="5" max="6" width="15.75" style="1" customWidth="1"/>
    <col min="7" max="7" width="18.25" style="1" customWidth="1"/>
    <col min="8" max="8" width="17.375" style="1" customWidth="1"/>
    <col min="9" max="9" width="14.625" style="1" customWidth="1"/>
    <col min="10" max="10" width="8.375" style="1" customWidth="1"/>
    <col min="11" max="11" width="7.5" style="1" customWidth="1"/>
    <col min="12" max="12" width="7.875" customWidth="1"/>
    <col min="13" max="13" width="9.25" customWidth="1"/>
    <col min="14" max="14" width="12.375" customWidth="1"/>
  </cols>
  <sheetData>
    <row r="1" spans="1:12" ht="21">
      <c r="A1" s="27" t="s">
        <v>33</v>
      </c>
      <c r="B1" s="691">
        <v>5</v>
      </c>
      <c r="C1" s="692"/>
      <c r="D1" s="28" t="s">
        <v>42</v>
      </c>
      <c r="E1" s="29" t="s">
        <v>61</v>
      </c>
      <c r="F1" s="693"/>
      <c r="G1" s="694"/>
      <c r="H1" s="19" t="s">
        <v>57</v>
      </c>
    </row>
    <row r="2" spans="1:12" ht="24.75" customHeight="1">
      <c r="A2" s="28" t="s">
        <v>0</v>
      </c>
      <c r="B2" s="695" t="s">
        <v>215</v>
      </c>
      <c r="C2" s="695"/>
      <c r="D2" s="695"/>
      <c r="E2" s="695"/>
      <c r="F2" s="695"/>
      <c r="G2" s="695"/>
      <c r="H2" s="19" t="s">
        <v>58</v>
      </c>
    </row>
    <row r="3" spans="1:12" ht="19.5" customHeight="1">
      <c r="A3" s="58" t="s">
        <v>50</v>
      </c>
      <c r="B3" s="1"/>
      <c r="C3" s="1"/>
      <c r="D3" s="1"/>
      <c r="I3" s="19"/>
    </row>
    <row r="4" spans="1:12">
      <c r="A4" s="21" t="s">
        <v>48</v>
      </c>
      <c r="B4" s="460" t="s">
        <v>241</v>
      </c>
      <c r="C4" s="461"/>
      <c r="D4" s="461"/>
      <c r="E4" s="461"/>
      <c r="F4" s="461"/>
      <c r="G4" s="462"/>
    </row>
    <row r="5" spans="1:12">
      <c r="A5" s="22" t="s">
        <v>41</v>
      </c>
      <c r="B5" s="460" t="s">
        <v>239</v>
      </c>
      <c r="C5" s="461"/>
      <c r="D5" s="461"/>
      <c r="E5" s="461"/>
      <c r="F5" s="461"/>
      <c r="G5" s="462"/>
    </row>
    <row r="6" spans="1:12">
      <c r="A6" s="22" t="s">
        <v>8</v>
      </c>
      <c r="B6" s="460" t="s">
        <v>6</v>
      </c>
      <c r="C6" s="461"/>
      <c r="D6" s="462"/>
      <c r="E6" s="102" t="s">
        <v>45</v>
      </c>
      <c r="F6" s="101" t="str">
        <f>$I$6</f>
        <v>遠隔</v>
      </c>
      <c r="G6" s="226">
        <f>$J$6</f>
        <v>5</v>
      </c>
      <c r="H6" s="102" t="s">
        <v>45</v>
      </c>
      <c r="I6" s="185" t="s">
        <v>76</v>
      </c>
      <c r="J6" s="103">
        <v>5</v>
      </c>
    </row>
    <row r="7" spans="1:12">
      <c r="A7" s="61" t="s">
        <v>7</v>
      </c>
      <c r="B7" s="460" t="s">
        <v>102</v>
      </c>
      <c r="C7" s="461"/>
      <c r="D7" s="462"/>
      <c r="E7" s="102" t="s">
        <v>71</v>
      </c>
      <c r="F7" s="101" t="str">
        <f>IF($I$7 = 0,"", $I$7)</f>
        <v/>
      </c>
      <c r="G7" s="101" t="str">
        <f>IF($J$7 = 0,"", $J$7)</f>
        <v/>
      </c>
      <c r="H7" s="102" t="s">
        <v>71</v>
      </c>
      <c r="I7" s="185"/>
      <c r="J7" s="103">
        <v>0</v>
      </c>
    </row>
    <row r="8" spans="1:12">
      <c r="A8" s="61" t="s">
        <v>9</v>
      </c>
      <c r="B8" s="460" t="s">
        <v>211</v>
      </c>
      <c r="C8" s="461"/>
      <c r="D8" s="461"/>
      <c r="E8" s="461"/>
      <c r="F8" s="461"/>
      <c r="G8" s="462"/>
      <c r="H8" s="102" t="s">
        <v>91</v>
      </c>
      <c r="I8" s="103" t="s">
        <v>132</v>
      </c>
      <c r="J8" s="19" t="s">
        <v>67</v>
      </c>
    </row>
    <row r="9" spans="1:12">
      <c r="A9" s="25" t="s">
        <v>10</v>
      </c>
      <c r="B9" s="565" t="s">
        <v>240</v>
      </c>
      <c r="C9" s="566"/>
      <c r="D9" s="566"/>
      <c r="E9" s="566"/>
      <c r="F9" s="566"/>
      <c r="G9" s="567"/>
      <c r="H9" s="102" t="s">
        <v>53</v>
      </c>
      <c r="I9" s="103" t="s">
        <v>17</v>
      </c>
      <c r="J9" s="101">
        <f>IF($I$9 = "筋力",基本!$C$5,IF($I$9 = "耐久力",基本!$C$6,IF($I$9 = "敏捷力",基本!$C$7,IF($I$9 = "知力",基本!$C$8,IF($I$9 = "判断力",基本!$C$9,IF($I$9 = "魅力",基本!$C$10,""))))))</f>
        <v>6</v>
      </c>
      <c r="K9" s="103" t="s">
        <v>21</v>
      </c>
    </row>
    <row r="10" spans="1:12">
      <c r="A10" s="24"/>
      <c r="B10" s="447" t="s">
        <v>294</v>
      </c>
      <c r="C10" s="448"/>
      <c r="D10" s="448"/>
      <c r="E10" s="448"/>
      <c r="F10" s="448"/>
      <c r="G10" s="449"/>
      <c r="H10" s="102" t="s">
        <v>63</v>
      </c>
      <c r="I10" s="103">
        <v>0</v>
      </c>
      <c r="J10" s="410" t="s">
        <v>55</v>
      </c>
      <c r="K10" s="411"/>
      <c r="L10" s="101">
        <f>IF($I$8=基本!$F$4,基本!$O$7,IF($I$8=基本!$F$13,基本!$O$16,IF($I$8=基本!$F$22,基本!$O$25,IF($I$8=基本!$F$31,基本!$O$34,IF($I$8=基本!$F$40,基本!$O$43,0)))))</f>
        <v>11</v>
      </c>
    </row>
    <row r="11" spans="1:12">
      <c r="A11" s="162" t="s">
        <v>62</v>
      </c>
      <c r="B11" s="690" t="s">
        <v>105</v>
      </c>
      <c r="C11" s="461"/>
      <c r="D11" s="461"/>
      <c r="E11" s="461"/>
      <c r="F11" s="461"/>
      <c r="G11" s="462"/>
      <c r="H11" s="56" t="s">
        <v>54</v>
      </c>
      <c r="I11" s="103" t="s">
        <v>17</v>
      </c>
      <c r="J11" s="52">
        <f>IF($I$9 = "筋力",基本!$C$5,IF($I$11 = "耐久力",基本!$C$6,IF($I$11 = "敏捷力",基本!$C$7,IF($I$11 = "知力",基本!$C$8,IF($I$11 = "判断力",基本!$C$9,IF($I$11 = "魅力",基本!$C$10,""))))))</f>
        <v>6</v>
      </c>
      <c r="L11" s="1"/>
    </row>
    <row r="12" spans="1:12">
      <c r="A12" s="164" t="s">
        <v>238</v>
      </c>
      <c r="B12" s="565" t="s">
        <v>295</v>
      </c>
      <c r="C12" s="566"/>
      <c r="D12" s="566"/>
      <c r="E12" s="566"/>
      <c r="F12" s="566"/>
      <c r="G12" s="567"/>
      <c r="H12" s="102" t="s">
        <v>64</v>
      </c>
      <c r="I12" s="103">
        <v>0</v>
      </c>
      <c r="J12" s="410" t="s">
        <v>56</v>
      </c>
      <c r="K12" s="411"/>
      <c r="L12" s="101">
        <f>IF($I$8=基本!$F$4,基本!$O$9,IF($I$8=基本!$F$13,基本!$O$18,IF($I$8=基本!$F$22,基本!$O$27,IF($I$8=基本!$F$31,基本!$O$36,IF($I$8=基本!$F$40,基本!$O$45,0)))))</f>
        <v>2</v>
      </c>
    </row>
    <row r="13" spans="1:12">
      <c r="A13" s="163"/>
      <c r="B13" s="472" t="s">
        <v>324</v>
      </c>
      <c r="C13" s="448"/>
      <c r="D13" s="448"/>
      <c r="E13" s="448"/>
      <c r="F13" s="448"/>
      <c r="G13" s="449"/>
      <c r="H13" s="57" t="s">
        <v>92</v>
      </c>
      <c r="I13" s="103">
        <v>2</v>
      </c>
      <c r="J13" s="102" t="s">
        <v>46</v>
      </c>
      <c r="K13" s="103">
        <v>8</v>
      </c>
    </row>
    <row r="14" spans="1:12">
      <c r="A14" s="110"/>
      <c r="B14" s="472" t="s">
        <v>568</v>
      </c>
      <c r="C14" s="448"/>
      <c r="D14" s="448"/>
      <c r="E14" s="448"/>
      <c r="F14" s="448"/>
      <c r="G14" s="449"/>
      <c r="H14" s="102" t="s">
        <v>52</v>
      </c>
      <c r="I14" s="103">
        <v>2</v>
      </c>
      <c r="J14" s="102" t="s">
        <v>46</v>
      </c>
      <c r="K14" s="103">
        <v>6</v>
      </c>
    </row>
    <row r="15" spans="1:12">
      <c r="A15" s="110"/>
      <c r="B15" s="447" t="s">
        <v>323</v>
      </c>
      <c r="C15" s="448"/>
      <c r="D15" s="448"/>
      <c r="E15" s="448"/>
      <c r="F15" s="448"/>
      <c r="G15" s="449"/>
      <c r="H15" s="102" t="s">
        <v>65</v>
      </c>
      <c r="I15" s="103" t="s">
        <v>79</v>
      </c>
    </row>
    <row r="16" spans="1:12" ht="7.5" customHeight="1">
      <c r="A16" s="110"/>
      <c r="B16" s="220"/>
      <c r="C16" s="221"/>
      <c r="D16" s="221"/>
      <c r="E16" s="221"/>
      <c r="F16" s="221"/>
      <c r="G16" s="222"/>
      <c r="H16" s="107" t="s">
        <v>107</v>
      </c>
      <c r="I16" s="108"/>
      <c r="J16" s="107" t="s">
        <v>46</v>
      </c>
      <c r="K16" s="108"/>
      <c r="L16" s="108"/>
    </row>
    <row r="17" spans="1:11" ht="21">
      <c r="A17" s="24"/>
      <c r="B17" s="687" t="s">
        <v>318</v>
      </c>
      <c r="C17" s="688"/>
      <c r="D17" s="688"/>
      <c r="E17" s="688"/>
      <c r="F17" s="688"/>
      <c r="G17" s="689"/>
    </row>
    <row r="18" spans="1:11" ht="7.5" customHeight="1">
      <c r="A18" s="26"/>
      <c r="B18" s="606"/>
      <c r="C18" s="607"/>
      <c r="D18" s="607"/>
      <c r="E18" s="607"/>
      <c r="F18" s="607"/>
      <c r="G18" s="608"/>
    </row>
    <row r="19" spans="1:11" ht="14.25" customHeight="1" thickBot="1">
      <c r="A19" s="18" t="s">
        <v>49</v>
      </c>
      <c r="E19" s="3"/>
    </row>
    <row r="20" spans="1:11" ht="18.75" customHeight="1" thickBot="1">
      <c r="A20" s="713" t="str">
        <f>$B$2</f>
        <v>スピリット･オヴ･ザ･ホークス･ウィンド</v>
      </c>
      <c r="B20" s="714"/>
      <c r="C20" s="714"/>
      <c r="D20" s="105" t="s">
        <v>3</v>
      </c>
      <c r="E20" s="116" t="s">
        <v>2</v>
      </c>
      <c r="F20"/>
      <c r="G20"/>
    </row>
    <row r="21" spans="1:11" ht="23.25" customHeight="1" thickBot="1">
      <c r="A21" s="624" t="s">
        <v>1</v>
      </c>
      <c r="B21" s="129" t="s">
        <v>44</v>
      </c>
      <c r="C21" s="74" t="str">
        <f>$K$9</f>
        <v>反応</v>
      </c>
      <c r="D21" s="76" t="str">
        <f>$J$9+$L$10+$I$10 &amp; "+1d20" &amp; IF($I$7="爆発"," ★",IF($I$7="噴射"," ★",""))</f>
        <v>17+1d20</v>
      </c>
      <c r="E21" s="77" t="str">
        <f>$J$9+$L$10+2+$I$10 &amp; "+1d20" &amp; IF($I$7="爆発"," ★",IF($I$7="噴射"," ★",""))</f>
        <v>19+1d20</v>
      </c>
      <c r="F21" s="365" t="s">
        <v>438</v>
      </c>
      <c r="G21"/>
      <c r="I21"/>
      <c r="J21"/>
      <c r="K21"/>
    </row>
    <row r="22" spans="1:11" ht="23.25" customHeight="1">
      <c r="A22" s="705"/>
      <c r="B22" s="706" t="s">
        <v>5</v>
      </c>
      <c r="C22" s="75" t="s">
        <v>62</v>
      </c>
      <c r="D22" s="96" t="str">
        <f>"( "&amp;$J$11+$L$12+$I$12 &amp; "+" &amp; $I$13 &amp; "d" &amp; $K$13 &amp; " ) / 2"</f>
        <v>( 8+2d8 ) / 2</v>
      </c>
      <c r="E22" s="97" t="str">
        <f>"( "&amp;$J$11+$L$12+$I$12 &amp; "+" &amp; $I$13 &amp; "d" &amp; $K$13 &amp; " ) / 2"</f>
        <v>( 8+2d8 ) / 2</v>
      </c>
      <c r="F22" s="366" t="str">
        <f>$J$11+$L$12+$I$12+2 &amp; " +"</f>
        <v>10 +</v>
      </c>
      <c r="G22"/>
      <c r="I22"/>
      <c r="J22"/>
      <c r="K22"/>
    </row>
    <row r="23" spans="1:11" ht="23.25" customHeight="1">
      <c r="A23" s="625"/>
      <c r="B23" s="707"/>
      <c r="C23" s="98" t="str">
        <f>IF($I$15 = 0,"", $I$15)</f>
        <v>光輝</v>
      </c>
      <c r="D23" s="99" t="str">
        <f>$J$11+$L$12+$I$12 &amp; "+" &amp; $I$13 &amp; "d" &amp; $K$13</f>
        <v>8+2d8</v>
      </c>
      <c r="E23" s="100" t="str">
        <f>$J$11+$L$12+$I$12 &amp; "+" &amp; $I$13 &amp; "d" &amp; $K$13</f>
        <v>8+2d8</v>
      </c>
      <c r="F23" s="367" t="str">
        <f>$J$11+$L$12+$I$12+2 &amp; " +"</f>
        <v>10 +</v>
      </c>
      <c r="G23"/>
      <c r="I23"/>
      <c r="J23"/>
      <c r="K23"/>
    </row>
    <row r="24" spans="1:11" s="152" customFormat="1" ht="23.25" customHeight="1" thickBot="1">
      <c r="A24" s="626"/>
      <c r="B24" s="131" t="s">
        <v>4</v>
      </c>
      <c r="C24" s="80" t="str">
        <f>IF($I$15 = 0,"", $I$15)</f>
        <v>光輝</v>
      </c>
      <c r="D24" s="78" t="str">
        <f>$J$11+$L$12+$I$12+($I$13*$K$13) &amp; IF($I$14 = 0,"","+" &amp; $I$14 &amp; "d" &amp; $K$14) &amp; IF($I$7="爆発"," ★",IF($I$7="噴射"," ★",""))</f>
        <v>24+2d6</v>
      </c>
      <c r="E24" s="79" t="str">
        <f>$J$11+$L$12+$I$12+($I$13*$K$13) &amp; IF($I$14 = 0,"","+" &amp; $I$14 &amp; "d" &amp; $K$14) &amp; IF($I$7="爆発"," ★",IF($I$7="噴射"," ★",""))</f>
        <v>24+2d6</v>
      </c>
      <c r="F24" s="364" t="str">
        <f>$J$11+$L$12+$I$12+($I$13*$K$13)+2 &amp; " +"</f>
        <v>26 +</v>
      </c>
      <c r="G24"/>
      <c r="H24" s="153"/>
    </row>
    <row r="25" spans="1:11" s="152" customFormat="1" ht="19.5" customHeight="1">
      <c r="A25" s="446" t="s">
        <v>328</v>
      </c>
      <c r="B25" s="446"/>
      <c r="C25" s="446"/>
      <c r="D25" s="446"/>
      <c r="E25" s="446"/>
      <c r="F25" s="446"/>
      <c r="G25" s="446"/>
      <c r="H25" s="153"/>
      <c r="I25" s="153"/>
      <c r="J25" s="153"/>
      <c r="K25" s="153"/>
    </row>
    <row r="26" spans="1:11" s="152" customFormat="1" ht="13.5" customHeight="1">
      <c r="A26" s="481" t="s">
        <v>167</v>
      </c>
      <c r="B26" s="481"/>
      <c r="C26" s="481"/>
      <c r="D26" s="481"/>
      <c r="E26" s="481"/>
      <c r="F26" s="481"/>
      <c r="G26" s="481"/>
      <c r="H26" s="153"/>
    </row>
    <row r="27" spans="1:11" s="152" customFormat="1">
      <c r="A27" s="480" t="s">
        <v>329</v>
      </c>
      <c r="B27" s="480"/>
      <c r="C27" s="480"/>
      <c r="D27" s="480"/>
      <c r="E27" s="480"/>
      <c r="F27" s="480"/>
      <c r="G27" s="480"/>
      <c r="H27" s="153"/>
      <c r="I27" s="153"/>
      <c r="J27" s="153"/>
      <c r="K27" s="153"/>
    </row>
    <row r="28" spans="1:11" s="152" customFormat="1">
      <c r="A28" s="480" t="s">
        <v>307</v>
      </c>
      <c r="B28" s="480"/>
      <c r="C28" s="480"/>
      <c r="D28" s="480"/>
      <c r="E28" s="480"/>
      <c r="F28" s="480"/>
      <c r="G28" s="480"/>
      <c r="H28" s="153"/>
      <c r="I28" s="153"/>
      <c r="J28" s="153"/>
      <c r="K28" s="153"/>
    </row>
    <row r="29" spans="1:11" s="152" customFormat="1">
      <c r="A29" s="480" t="s">
        <v>330</v>
      </c>
      <c r="B29" s="480"/>
      <c r="C29" s="480"/>
      <c r="D29" s="480"/>
      <c r="E29" s="480"/>
      <c r="F29" s="480"/>
      <c r="G29" s="480"/>
      <c r="H29" s="153"/>
      <c r="I29" s="153"/>
      <c r="J29" s="153"/>
      <c r="K29" s="153"/>
    </row>
    <row r="30" spans="1:11" s="152" customFormat="1">
      <c r="A30" s="480" t="s">
        <v>332</v>
      </c>
      <c r="B30" s="480"/>
      <c r="C30" s="480"/>
      <c r="D30" s="480"/>
      <c r="E30" s="480"/>
      <c r="F30" s="480"/>
      <c r="G30" s="480"/>
      <c r="H30" s="153"/>
      <c r="I30" s="153"/>
      <c r="J30" s="153"/>
      <c r="K30" s="153"/>
    </row>
    <row r="31" spans="1:11" s="209" customFormat="1" ht="13.5" customHeight="1">
      <c r="A31" s="480" t="s">
        <v>306</v>
      </c>
      <c r="B31" s="480"/>
      <c r="C31" s="480"/>
      <c r="D31" s="480"/>
      <c r="E31" s="480"/>
      <c r="F31" s="480"/>
      <c r="G31" s="480"/>
      <c r="H31" s="153"/>
    </row>
    <row r="32" spans="1:11" s="209" customFormat="1" ht="19.5" customHeight="1">
      <c r="A32" s="446" t="s">
        <v>168</v>
      </c>
      <c r="B32" s="446"/>
      <c r="C32" s="446"/>
      <c r="D32" s="446"/>
      <c r="E32" s="446"/>
      <c r="F32" s="446"/>
      <c r="G32" s="446"/>
      <c r="H32" s="153"/>
      <c r="I32" s="153"/>
      <c r="J32" s="153"/>
      <c r="K32" s="153"/>
    </row>
    <row r="33" spans="1:12" s="209" customFormat="1" ht="13.5" customHeight="1">
      <c r="A33" s="481" t="s">
        <v>170</v>
      </c>
      <c r="B33" s="481"/>
      <c r="C33" s="481"/>
      <c r="D33" s="481"/>
      <c r="E33" s="481"/>
      <c r="F33" s="481"/>
      <c r="G33" s="481"/>
      <c r="H33" s="153"/>
    </row>
    <row r="34" spans="1:12" s="213" customFormat="1" ht="13.5" customHeight="1">
      <c r="A34" s="480" t="s">
        <v>169</v>
      </c>
      <c r="B34" s="480"/>
      <c r="C34" s="480"/>
      <c r="D34" s="480"/>
      <c r="E34" s="480"/>
      <c r="F34" s="480"/>
      <c r="G34" s="480"/>
      <c r="H34" s="153"/>
    </row>
    <row r="35" spans="1:12" ht="8.25" customHeight="1">
      <c r="A35" s="607"/>
      <c r="B35" s="607"/>
      <c r="C35" s="607"/>
      <c r="D35" s="607"/>
      <c r="E35" s="607"/>
      <c r="F35" s="607"/>
      <c r="G35" s="607"/>
    </row>
    <row r="36" spans="1:12">
      <c r="A36" s="568" t="s">
        <v>51</v>
      </c>
      <c r="B36" s="569"/>
      <c r="C36" s="569"/>
      <c r="D36" s="569"/>
      <c r="E36" s="569"/>
      <c r="F36" s="569"/>
      <c r="G36" s="570"/>
    </row>
    <row r="37" spans="1:12" s="244" customFormat="1" ht="18.75" customHeight="1">
      <c r="A37" s="699" t="s">
        <v>384</v>
      </c>
      <c r="B37" s="700"/>
      <c r="C37" s="700"/>
      <c r="D37" s="700"/>
      <c r="E37" s="700"/>
      <c r="F37" s="700"/>
      <c r="G37" s="701"/>
      <c r="H37" s="153"/>
    </row>
    <row r="38" spans="1:12" s="303" customFormat="1" ht="19.5" customHeight="1">
      <c r="A38" s="710" t="s">
        <v>557</v>
      </c>
      <c r="B38" s="711"/>
      <c r="C38" s="711"/>
      <c r="D38" s="711"/>
      <c r="E38" s="711"/>
      <c r="F38" s="711"/>
      <c r="G38" s="712"/>
      <c r="H38" s="153"/>
      <c r="I38" s="153"/>
      <c r="J38" s="153"/>
      <c r="K38" s="153"/>
    </row>
    <row r="39" spans="1:12" s="303" customFormat="1" ht="19.5" customHeight="1">
      <c r="A39" s="715" t="s">
        <v>554</v>
      </c>
      <c r="B39" s="716"/>
      <c r="C39" s="716"/>
      <c r="D39" s="716"/>
      <c r="E39" s="716"/>
      <c r="F39" s="716"/>
      <c r="G39" s="717"/>
      <c r="H39" s="153"/>
      <c r="I39" s="153"/>
      <c r="J39" s="153"/>
      <c r="K39" s="153"/>
    </row>
    <row r="40" spans="1:12" ht="8.25" customHeight="1">
      <c r="A40" s="447"/>
      <c r="B40" s="448"/>
      <c r="C40" s="448"/>
      <c r="D40" s="448"/>
      <c r="E40" s="448"/>
      <c r="F40" s="448"/>
      <c r="G40" s="449"/>
    </row>
    <row r="41" spans="1:12" s="1" customFormat="1">
      <c r="A41" s="718" t="s">
        <v>564</v>
      </c>
      <c r="B41" s="719"/>
      <c r="C41" s="719"/>
      <c r="D41" s="719"/>
      <c r="E41" s="719"/>
      <c r="F41" s="719"/>
      <c r="G41" s="720"/>
      <c r="L41"/>
    </row>
    <row r="42" spans="1:12" s="1" customFormat="1">
      <c r="A42" s="472" t="s">
        <v>569</v>
      </c>
      <c r="B42" s="631"/>
      <c r="C42" s="631"/>
      <c r="D42" s="631"/>
      <c r="E42" s="631"/>
      <c r="F42" s="631"/>
      <c r="G42" s="721"/>
      <c r="L42"/>
    </row>
    <row r="43" spans="1:12" s="1" customFormat="1">
      <c r="A43" s="447" t="s">
        <v>621</v>
      </c>
      <c r="B43" s="448"/>
      <c r="C43" s="448"/>
      <c r="D43" s="448"/>
      <c r="E43" s="448"/>
      <c r="F43" s="448"/>
      <c r="G43" s="449"/>
      <c r="L43"/>
    </row>
    <row r="44" spans="1:12" s="153" customFormat="1" ht="3.75" customHeight="1">
      <c r="A44" s="447" t="s">
        <v>565</v>
      </c>
      <c r="B44" s="448"/>
      <c r="C44" s="448"/>
      <c r="D44" s="448"/>
      <c r="E44" s="448"/>
      <c r="F44" s="448"/>
      <c r="G44" s="449"/>
      <c r="L44" s="322"/>
    </row>
    <row r="45" spans="1:12" s="153" customFormat="1">
      <c r="A45" s="718" t="s">
        <v>566</v>
      </c>
      <c r="B45" s="719"/>
      <c r="C45" s="719"/>
      <c r="D45" s="719"/>
      <c r="E45" s="719"/>
      <c r="F45" s="719"/>
      <c r="G45" s="720"/>
      <c r="L45" s="322"/>
    </row>
    <row r="46" spans="1:12" s="153" customFormat="1">
      <c r="A46" s="353" t="s">
        <v>622</v>
      </c>
      <c r="B46" s="340"/>
      <c r="C46" s="340"/>
      <c r="D46" s="340"/>
      <c r="E46" s="340"/>
      <c r="F46" s="340"/>
      <c r="G46" s="341"/>
      <c r="L46" s="322"/>
    </row>
    <row r="47" spans="1:12" s="153" customFormat="1">
      <c r="A47" s="447" t="s">
        <v>567</v>
      </c>
      <c r="B47" s="448"/>
      <c r="C47" s="448"/>
      <c r="D47" s="448"/>
      <c r="E47" s="448"/>
      <c r="F47" s="448"/>
      <c r="G47" s="449"/>
      <c r="L47" s="322"/>
    </row>
    <row r="48" spans="1:12" s="153" customFormat="1" ht="3.75" customHeight="1">
      <c r="A48" s="447"/>
      <c r="B48" s="448"/>
      <c r="C48" s="448"/>
      <c r="D48" s="448"/>
      <c r="E48" s="448"/>
      <c r="F48" s="448"/>
      <c r="G48" s="449"/>
      <c r="L48" s="322"/>
    </row>
    <row r="49" spans="1:12" s="1" customFormat="1">
      <c r="A49" s="718" t="s">
        <v>571</v>
      </c>
      <c r="B49" s="719"/>
      <c r="C49" s="719"/>
      <c r="D49" s="719"/>
      <c r="E49" s="719"/>
      <c r="F49" s="719"/>
      <c r="G49" s="720"/>
      <c r="L49"/>
    </row>
    <row r="50" spans="1:12" s="1" customFormat="1">
      <c r="A50" s="447" t="s">
        <v>623</v>
      </c>
      <c r="B50" s="448"/>
      <c r="C50" s="448"/>
      <c r="D50" s="448"/>
      <c r="E50" s="448"/>
      <c r="F50" s="448"/>
      <c r="G50" s="449"/>
      <c r="L50"/>
    </row>
    <row r="51" spans="1:12" ht="9.75" customHeight="1">
      <c r="A51" s="447"/>
      <c r="B51" s="448"/>
      <c r="C51" s="448"/>
      <c r="D51" s="448"/>
      <c r="E51" s="448"/>
      <c r="F51" s="448"/>
      <c r="G51" s="449"/>
    </row>
    <row r="52" spans="1:12" s="322" customFormat="1" ht="19.5" customHeight="1">
      <c r="A52" s="599" t="s">
        <v>388</v>
      </c>
      <c r="B52" s="478"/>
      <c r="C52" s="478"/>
      <c r="D52" s="478"/>
      <c r="E52" s="478"/>
      <c r="F52" s="478"/>
      <c r="G52" s="600"/>
      <c r="H52" s="153"/>
    </row>
    <row r="53" spans="1:12" s="322" customFormat="1">
      <c r="A53" s="447" t="s">
        <v>562</v>
      </c>
      <c r="B53" s="448"/>
      <c r="C53" s="448"/>
      <c r="D53" s="448"/>
      <c r="E53" s="448"/>
      <c r="F53" s="448"/>
      <c r="G53" s="449"/>
      <c r="H53" s="153"/>
      <c r="I53" s="153"/>
      <c r="J53" s="153"/>
      <c r="K53" s="153"/>
    </row>
    <row r="54" spans="1:12" s="322" customFormat="1">
      <c r="A54" s="447" t="s">
        <v>561</v>
      </c>
      <c r="B54" s="448"/>
      <c r="C54" s="448"/>
      <c r="D54" s="448"/>
      <c r="E54" s="448"/>
      <c r="F54" s="448"/>
      <c r="G54" s="449"/>
      <c r="H54" s="153"/>
      <c r="I54" s="153"/>
      <c r="J54" s="153"/>
      <c r="K54" s="153"/>
    </row>
    <row r="55" spans="1:12" s="1" customFormat="1">
      <c r="A55" s="447" t="s">
        <v>570</v>
      </c>
      <c r="B55" s="448"/>
      <c r="C55" s="448"/>
      <c r="D55" s="448"/>
      <c r="E55" s="448"/>
      <c r="F55" s="448"/>
      <c r="G55" s="449"/>
      <c r="L55"/>
    </row>
    <row r="56" spans="1:12" s="1" customFormat="1" ht="6" customHeight="1">
      <c r="A56" s="606"/>
      <c r="B56" s="607"/>
      <c r="C56" s="607"/>
      <c r="D56" s="607"/>
      <c r="E56" s="607"/>
      <c r="F56" s="607"/>
      <c r="G56" s="608"/>
      <c r="L56"/>
    </row>
    <row r="57" spans="1:12" ht="21">
      <c r="A57" s="34" t="s">
        <v>33</v>
      </c>
      <c r="B57" s="104">
        <f>$B$1</f>
        <v>5</v>
      </c>
      <c r="C57" s="35" t="s">
        <v>42</v>
      </c>
      <c r="D57" s="36" t="str">
        <f>$E$1</f>
        <v>一日毎</v>
      </c>
      <c r="E57" s="696" t="str">
        <f>$B$2</f>
        <v>スピリット･オヴ･ザ･ホークス･ウィンド</v>
      </c>
      <c r="F57" s="697"/>
      <c r="G57" s="698"/>
    </row>
  </sheetData>
  <mergeCells count="54">
    <mergeCell ref="A52:G52"/>
    <mergeCell ref="A53:G53"/>
    <mergeCell ref="A54:G54"/>
    <mergeCell ref="A30:G30"/>
    <mergeCell ref="A31:G31"/>
    <mergeCell ref="A32:G32"/>
    <mergeCell ref="A33:G33"/>
    <mergeCell ref="A34:G34"/>
    <mergeCell ref="A51:G51"/>
    <mergeCell ref="A35:G35"/>
    <mergeCell ref="A36:G36"/>
    <mergeCell ref="A40:G40"/>
    <mergeCell ref="A41:G41"/>
    <mergeCell ref="A42:G42"/>
    <mergeCell ref="A43:G43"/>
    <mergeCell ref="A49:G49"/>
    <mergeCell ref="A47:G47"/>
    <mergeCell ref="A48:G48"/>
    <mergeCell ref="A25:G25"/>
    <mergeCell ref="A26:G26"/>
    <mergeCell ref="A27:G27"/>
    <mergeCell ref="A28:G28"/>
    <mergeCell ref="A29:G29"/>
    <mergeCell ref="A37:G37"/>
    <mergeCell ref="A38:G38"/>
    <mergeCell ref="A39:G39"/>
    <mergeCell ref="A44:G44"/>
    <mergeCell ref="A45:G45"/>
    <mergeCell ref="A56:G56"/>
    <mergeCell ref="E57:G57"/>
    <mergeCell ref="A55:G55"/>
    <mergeCell ref="J10:K10"/>
    <mergeCell ref="B12:G12"/>
    <mergeCell ref="J12:K12"/>
    <mergeCell ref="B13:G13"/>
    <mergeCell ref="B14:G14"/>
    <mergeCell ref="B11:G11"/>
    <mergeCell ref="B15:G15"/>
    <mergeCell ref="B17:G17"/>
    <mergeCell ref="B18:G18"/>
    <mergeCell ref="A20:C20"/>
    <mergeCell ref="A21:A24"/>
    <mergeCell ref="B22:B23"/>
    <mergeCell ref="A50:G50"/>
    <mergeCell ref="B1:C1"/>
    <mergeCell ref="F1:G1"/>
    <mergeCell ref="B2:G2"/>
    <mergeCell ref="B4:G4"/>
    <mergeCell ref="B5:G5"/>
    <mergeCell ref="B6:D6"/>
    <mergeCell ref="B7:D7"/>
    <mergeCell ref="B8:G8"/>
    <mergeCell ref="B9:G9"/>
    <mergeCell ref="B10:G10"/>
  </mergeCells>
  <phoneticPr fontId="1"/>
  <pageMargins left="0.70866141732283472" right="0.70866141732283472" top="0.74803149606299213" bottom="0.19685039370078741" header="0.31496062992125984" footer="0.31496062992125984"/>
  <pageSetup paperSize="9" orientation="portrait" horizontalDpi="300" verticalDpi="300" r:id="rId1"/>
  <headerFooter>
    <oddHeader>&amp;R&amp;D</oddHeader>
  </headerFooter>
  <extLst>
    <ext xmlns:x14="http://schemas.microsoft.com/office/spreadsheetml/2009/9/main" uri="{CCE6A557-97BC-4b89-ADB6-D9C93CAAB3DF}">
      <x14:dataValidations xmlns:xm="http://schemas.microsoft.com/office/excel/2006/main" count="6">
        <x14:dataValidation type="list" allowBlank="1" showInputMessage="1" showErrorMessage="1">
          <x14:formula1>
            <xm:f>基本!$D$25:$D$29</xm:f>
          </x14:formula1>
          <xm:sqref>I8</xm:sqref>
        </x14:dataValidation>
        <x14:dataValidation type="list" allowBlank="1" showInputMessage="1" showErrorMessage="1">
          <x14:formula1>
            <xm:f>基本!$C$25:$C$35</xm:f>
          </x14:formula1>
          <xm:sqref>I15 L16</xm:sqref>
        </x14:dataValidation>
        <x14:dataValidation type="list" allowBlank="1" showInputMessage="1" showErrorMessage="1">
          <x14:formula1>
            <xm:f>基本!$A$5:$A$10</xm:f>
          </x14:formula1>
          <xm:sqref>I11 I9</xm:sqref>
        </x14:dataValidation>
        <x14:dataValidation type="list" allowBlank="1" showInputMessage="1" showErrorMessage="1">
          <x14:formula1>
            <xm:f>基本!$A$14:$A$17</xm:f>
          </x14:formula1>
          <xm:sqref>K9</xm:sqref>
        </x14:dataValidation>
        <x14:dataValidation type="list" allowBlank="1" showInputMessage="1" showErrorMessage="1">
          <x14:formula1>
            <xm:f>基本!$A$25:$A$30</xm:f>
          </x14:formula1>
          <xm:sqref>I6</xm:sqref>
        </x14:dataValidation>
        <x14:dataValidation type="list" allowBlank="1" showInputMessage="1" showErrorMessage="1">
          <x14:formula1>
            <xm:f>基本!$B$25:$B$29</xm:f>
          </x14:formula1>
          <xm:sqref>I7</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34998626667073579"/>
  </sheetPr>
  <dimension ref="A1:L55"/>
  <sheetViews>
    <sheetView topLeftCell="A16" workbookViewId="0">
      <selection activeCell="A51" sqref="A51:G51"/>
    </sheetView>
  </sheetViews>
  <sheetFormatPr defaultRowHeight="13.5"/>
  <cols>
    <col min="1" max="1" width="7.875" customWidth="1"/>
    <col min="2" max="2" width="8.5" customWidth="1"/>
    <col min="3" max="3" width="6.625" customWidth="1"/>
    <col min="4" max="4" width="15.75" customWidth="1"/>
    <col min="5" max="6" width="15.75" style="1" customWidth="1"/>
    <col min="7" max="7" width="18.25" style="1" customWidth="1"/>
    <col min="8" max="8" width="17.375" style="1" customWidth="1"/>
    <col min="9" max="9" width="14.625" style="1" customWidth="1"/>
    <col min="10" max="10" width="8.375" style="1" customWidth="1"/>
    <col min="11" max="11" width="7.5" style="1" customWidth="1"/>
    <col min="12" max="12" width="7.875" customWidth="1"/>
    <col min="13" max="13" width="9.25" customWidth="1"/>
    <col min="14" max="14" width="12.375" customWidth="1"/>
  </cols>
  <sheetData>
    <row r="1" spans="1:12" ht="21">
      <c r="A1" s="27" t="s">
        <v>33</v>
      </c>
      <c r="B1" s="691">
        <v>15</v>
      </c>
      <c r="C1" s="692"/>
      <c r="D1" s="28" t="s">
        <v>42</v>
      </c>
      <c r="E1" s="29" t="s">
        <v>61</v>
      </c>
      <c r="F1" s="693"/>
      <c r="G1" s="694"/>
      <c r="H1" s="19" t="s">
        <v>57</v>
      </c>
    </row>
    <row r="2" spans="1:12" ht="24.75" customHeight="1">
      <c r="A2" s="28" t="s">
        <v>0</v>
      </c>
      <c r="B2" s="695" t="s">
        <v>679</v>
      </c>
      <c r="C2" s="695"/>
      <c r="D2" s="695"/>
      <c r="E2" s="695"/>
      <c r="F2" s="695"/>
      <c r="G2" s="695"/>
      <c r="H2" s="19" t="s">
        <v>58</v>
      </c>
    </row>
    <row r="3" spans="1:12" ht="19.5" customHeight="1">
      <c r="A3" s="58" t="s">
        <v>50</v>
      </c>
      <c r="B3" s="1"/>
      <c r="C3" s="1"/>
      <c r="D3" s="1"/>
      <c r="I3" s="19"/>
    </row>
    <row r="4" spans="1:12">
      <c r="A4" s="21" t="s">
        <v>48</v>
      </c>
      <c r="B4" s="460" t="s">
        <v>681</v>
      </c>
      <c r="C4" s="461"/>
      <c r="D4" s="461"/>
      <c r="E4" s="461"/>
      <c r="F4" s="461"/>
      <c r="G4" s="462"/>
    </row>
    <row r="5" spans="1:12">
      <c r="A5" s="22" t="s">
        <v>41</v>
      </c>
      <c r="B5" s="460" t="s">
        <v>680</v>
      </c>
      <c r="C5" s="461"/>
      <c r="D5" s="461"/>
      <c r="E5" s="461"/>
      <c r="F5" s="461"/>
      <c r="G5" s="462"/>
    </row>
    <row r="6" spans="1:12">
      <c r="A6" s="22" t="s">
        <v>8</v>
      </c>
      <c r="B6" s="460" t="s">
        <v>6</v>
      </c>
      <c r="C6" s="461"/>
      <c r="D6" s="462"/>
      <c r="E6" s="102" t="s">
        <v>45</v>
      </c>
      <c r="F6" s="101" t="str">
        <f>$I$6</f>
        <v>遠隔</v>
      </c>
      <c r="G6" s="197">
        <f>$J$6</f>
        <v>5</v>
      </c>
      <c r="H6" s="102" t="s">
        <v>45</v>
      </c>
      <c r="I6" s="185" t="s">
        <v>76</v>
      </c>
      <c r="J6" s="103">
        <v>5</v>
      </c>
    </row>
    <row r="7" spans="1:12">
      <c r="A7" s="61" t="s">
        <v>7</v>
      </c>
      <c r="B7" s="460" t="s">
        <v>102</v>
      </c>
      <c r="C7" s="461"/>
      <c r="D7" s="462"/>
      <c r="E7" s="102" t="s">
        <v>71</v>
      </c>
      <c r="F7" s="101" t="str">
        <f>IF($I$7 = 0,"", $I$7)</f>
        <v/>
      </c>
      <c r="G7" s="101" t="str">
        <f>IF($J$7 = 0,"", $J$7)</f>
        <v/>
      </c>
      <c r="H7" s="102" t="s">
        <v>71</v>
      </c>
      <c r="I7" s="185"/>
      <c r="J7" s="103">
        <v>0</v>
      </c>
    </row>
    <row r="8" spans="1:12">
      <c r="A8" s="61" t="s">
        <v>9</v>
      </c>
      <c r="B8" s="460" t="s">
        <v>226</v>
      </c>
      <c r="C8" s="461"/>
      <c r="D8" s="461"/>
      <c r="E8" s="461"/>
      <c r="F8" s="461"/>
      <c r="G8" s="462"/>
      <c r="H8" s="102" t="s">
        <v>91</v>
      </c>
      <c r="I8" s="103" t="s">
        <v>132</v>
      </c>
      <c r="J8" s="19" t="s">
        <v>67</v>
      </c>
    </row>
    <row r="9" spans="1:12">
      <c r="A9" s="25" t="s">
        <v>10</v>
      </c>
      <c r="B9" s="565" t="s">
        <v>682</v>
      </c>
      <c r="C9" s="566"/>
      <c r="D9" s="566"/>
      <c r="E9" s="566"/>
      <c r="F9" s="566"/>
      <c r="G9" s="567"/>
      <c r="H9" s="102" t="s">
        <v>53</v>
      </c>
      <c r="I9" s="103" t="s">
        <v>17</v>
      </c>
      <c r="J9" s="101">
        <f>IF($I$9 = "筋力",基本!$C$5,IF($I$9 = "耐久力",基本!$C$6,IF($I$9 = "敏捷力",基本!$C$7,IF($I$9 = "知力",基本!$C$8,IF($I$9 = "判断力",基本!$C$9,IF($I$9 = "魅力",基本!$C$10,""))))))</f>
        <v>6</v>
      </c>
      <c r="K9" s="103" t="s">
        <v>21</v>
      </c>
    </row>
    <row r="10" spans="1:12">
      <c r="A10" s="162" t="s">
        <v>62</v>
      </c>
      <c r="B10" s="722" t="s">
        <v>105</v>
      </c>
      <c r="C10" s="566"/>
      <c r="D10" s="566"/>
      <c r="E10" s="566"/>
      <c r="F10" s="566"/>
      <c r="G10" s="567"/>
      <c r="H10" s="102" t="s">
        <v>63</v>
      </c>
      <c r="I10" s="103">
        <v>0</v>
      </c>
      <c r="J10" s="410" t="s">
        <v>55</v>
      </c>
      <c r="K10" s="411"/>
      <c r="L10" s="101">
        <f>IF($I$8=基本!$F$4,基本!$O$7,IF($I$8=基本!$F$13,基本!$O$16,IF($I$8=基本!$F$22,基本!$O$25,IF($I$8=基本!$F$31,基本!$O$34,IF($I$8=基本!$F$40,基本!$O$43,0)))))</f>
        <v>11</v>
      </c>
    </row>
    <row r="11" spans="1:12">
      <c r="A11" s="164" t="s">
        <v>238</v>
      </c>
      <c r="B11" s="723" t="s">
        <v>685</v>
      </c>
      <c r="C11" s="724"/>
      <c r="D11" s="724"/>
      <c r="E11" s="724"/>
      <c r="F11" s="724"/>
      <c r="G11" s="725"/>
      <c r="H11" s="56" t="s">
        <v>54</v>
      </c>
      <c r="I11" s="103" t="s">
        <v>17</v>
      </c>
      <c r="J11" s="52">
        <f>IF($I$9 = "筋力",基本!$C$5,IF($I$11 = "耐久力",基本!$C$6,IF($I$11 = "敏捷力",基本!$C$7,IF($I$11 = "知力",基本!$C$8,IF($I$11 = "判断力",基本!$C$9,IF($I$11 = "魅力",基本!$C$10,""))))))</f>
        <v>6</v>
      </c>
      <c r="L11" s="1"/>
    </row>
    <row r="12" spans="1:12">
      <c r="A12" s="228"/>
      <c r="B12" s="447" t="s">
        <v>686</v>
      </c>
      <c r="C12" s="448"/>
      <c r="D12" s="448"/>
      <c r="E12" s="448"/>
      <c r="F12" s="448"/>
      <c r="G12" s="449"/>
      <c r="H12" s="217" t="s">
        <v>64</v>
      </c>
      <c r="I12" s="103">
        <v>0</v>
      </c>
      <c r="J12" s="410" t="s">
        <v>56</v>
      </c>
      <c r="K12" s="411"/>
      <c r="L12" s="101">
        <f>IF($I$8=基本!$F$4,基本!$O$9,IF($I$8=基本!$F$13,基本!$O$18,IF($I$8=基本!$F$22,基本!$O$27,IF($I$8=基本!$F$31,基本!$O$36,IF($I$8=基本!$F$40,基本!$O$45,0)))))</f>
        <v>2</v>
      </c>
    </row>
    <row r="13" spans="1:12">
      <c r="A13" s="228"/>
      <c r="B13" s="450" t="s">
        <v>687</v>
      </c>
      <c r="C13" s="451"/>
      <c r="D13" s="451"/>
      <c r="E13" s="451"/>
      <c r="F13" s="451"/>
      <c r="G13" s="452"/>
      <c r="H13" s="227" t="s">
        <v>92</v>
      </c>
      <c r="I13" s="103">
        <v>3</v>
      </c>
      <c r="J13" s="102" t="s">
        <v>46</v>
      </c>
      <c r="K13" s="103">
        <v>10</v>
      </c>
    </row>
    <row r="14" spans="1:12">
      <c r="A14" s="229"/>
      <c r="B14" s="472" t="s">
        <v>688</v>
      </c>
      <c r="C14" s="448"/>
      <c r="D14" s="448"/>
      <c r="E14" s="448"/>
      <c r="F14" s="448"/>
      <c r="G14" s="449"/>
      <c r="H14" s="217" t="s">
        <v>52</v>
      </c>
      <c r="I14" s="103">
        <v>2</v>
      </c>
      <c r="J14" s="102" t="s">
        <v>46</v>
      </c>
      <c r="K14" s="103">
        <v>6</v>
      </c>
    </row>
    <row r="15" spans="1:12">
      <c r="A15" s="229"/>
      <c r="B15" s="450"/>
      <c r="C15" s="451"/>
      <c r="D15" s="451"/>
      <c r="E15" s="451"/>
      <c r="F15" s="451"/>
      <c r="G15" s="452"/>
      <c r="H15" s="217" t="s">
        <v>65</v>
      </c>
      <c r="I15" s="103"/>
    </row>
    <row r="16" spans="1:12">
      <c r="A16" s="163"/>
      <c r="B16" s="447"/>
      <c r="C16" s="448"/>
      <c r="D16" s="448"/>
      <c r="E16" s="448"/>
      <c r="F16" s="448"/>
      <c r="G16" s="449"/>
      <c r="H16" s="217" t="s">
        <v>107</v>
      </c>
      <c r="I16" s="108"/>
      <c r="J16" s="107" t="s">
        <v>46</v>
      </c>
      <c r="K16" s="108"/>
      <c r="L16" s="108"/>
    </row>
    <row r="17" spans="1:11" ht="21.75" customHeight="1">
      <c r="A17" s="163"/>
      <c r="B17" s="687" t="s">
        <v>683</v>
      </c>
      <c r="C17" s="688"/>
      <c r="D17" s="688"/>
      <c r="E17" s="688"/>
      <c r="F17" s="688"/>
      <c r="G17" s="689"/>
    </row>
    <row r="18" spans="1:11" s="219" customFormat="1" ht="7.5" customHeight="1">
      <c r="A18" s="163"/>
      <c r="B18" s="447"/>
      <c r="C18" s="448"/>
      <c r="D18" s="448"/>
      <c r="E18" s="448"/>
      <c r="F18" s="448"/>
      <c r="G18" s="449"/>
      <c r="H18" s="153"/>
      <c r="I18" s="153"/>
      <c r="J18" s="153"/>
      <c r="K18" s="153"/>
    </row>
    <row r="19" spans="1:11" s="219" customFormat="1" ht="21">
      <c r="A19" s="165"/>
      <c r="B19" s="678"/>
      <c r="C19" s="679"/>
      <c r="D19" s="679"/>
      <c r="E19" s="679"/>
      <c r="F19" s="679"/>
      <c r="G19" s="680"/>
      <c r="H19" s="153"/>
      <c r="I19" s="153"/>
      <c r="J19" s="153"/>
      <c r="K19" s="153"/>
    </row>
    <row r="20" spans="1:11" ht="14.25" customHeight="1" thickBot="1">
      <c r="A20" s="18" t="s">
        <v>49</v>
      </c>
      <c r="E20" s="3"/>
    </row>
    <row r="21" spans="1:11" ht="18.75" customHeight="1" thickBot="1">
      <c r="A21" s="713" t="str">
        <f>$B$2</f>
        <v>ストーム・ガーディアン・スピリット</v>
      </c>
      <c r="B21" s="714"/>
      <c r="C21" s="714"/>
      <c r="D21" s="105" t="s">
        <v>3</v>
      </c>
      <c r="E21" s="116" t="s">
        <v>2</v>
      </c>
      <c r="F21"/>
      <c r="G21"/>
    </row>
    <row r="22" spans="1:11" ht="23.25" customHeight="1" thickBot="1">
      <c r="A22" s="624" t="s">
        <v>1</v>
      </c>
      <c r="B22" s="129" t="s">
        <v>44</v>
      </c>
      <c r="C22" s="74" t="str">
        <f>$K$9</f>
        <v>反応</v>
      </c>
      <c r="D22" s="76" t="str">
        <f>$J$9+$L$10+$I$10 &amp; "+1d20" &amp; IF($I$7="爆発"," ★",IF($I$7="噴射"," ★",""))</f>
        <v>17+1d20</v>
      </c>
      <c r="E22" s="77" t="str">
        <f>$J$9+$L$10+2+$I$10 &amp; "+1d20" &amp; IF($I$7="爆発"," ★",IF($I$7="噴射"," ★",""))</f>
        <v>19+1d20</v>
      </c>
      <c r="F22" s="365" t="s">
        <v>438</v>
      </c>
      <c r="G22"/>
      <c r="I22"/>
      <c r="J22"/>
      <c r="K22"/>
    </row>
    <row r="23" spans="1:11" ht="23.25" customHeight="1">
      <c r="A23" s="705"/>
      <c r="B23" s="706" t="s">
        <v>5</v>
      </c>
      <c r="C23" s="75" t="s">
        <v>62</v>
      </c>
      <c r="D23" s="96" t="str">
        <f>"( "&amp;$J$11+$L$12+$I$12 &amp; "+" &amp; $I$13 &amp; "d" &amp; $K$13 &amp; " ) / 2"</f>
        <v>( 8+3d10 ) / 2</v>
      </c>
      <c r="E23" s="97" t="str">
        <f>"( "&amp;$J$11+$L$12+$I$12 &amp; "+" &amp; $I$13 &amp; "d" &amp; $K$13 &amp; " ) / 2"</f>
        <v>( 8+3d10 ) / 2</v>
      </c>
      <c r="F23" s="366" t="str">
        <f>$J$11+$L$12+$I$12+2 &amp; " +"</f>
        <v>10 +</v>
      </c>
      <c r="G23"/>
      <c r="I23"/>
      <c r="J23"/>
      <c r="K23"/>
    </row>
    <row r="24" spans="1:11" ht="23.25" customHeight="1">
      <c r="A24" s="625"/>
      <c r="B24" s="707"/>
      <c r="C24" s="98" t="str">
        <f>IF($I$15 = 0,"", $I$15)</f>
        <v/>
      </c>
      <c r="D24" s="99" t="str">
        <f>$J$11+$L$12+$I$12 &amp; "+" &amp; $I$13 &amp; "d" &amp; $K$13</f>
        <v>8+3d10</v>
      </c>
      <c r="E24" s="100" t="str">
        <f>$J$11+$L$12+$I$12 &amp; "+" &amp; $I$13 &amp; "d" &amp; $K$13</f>
        <v>8+3d10</v>
      </c>
      <c r="F24" s="367" t="str">
        <f>$J$11+$L$12+$I$12+2 &amp; " +"</f>
        <v>10 +</v>
      </c>
      <c r="G24"/>
      <c r="I24"/>
      <c r="J24"/>
      <c r="K24"/>
    </row>
    <row r="25" spans="1:11" s="152" customFormat="1" ht="24" customHeight="1" thickBot="1">
      <c r="A25" s="626"/>
      <c r="B25" s="130" t="s">
        <v>4</v>
      </c>
      <c r="C25" s="80" t="str">
        <f>IF($I$15 = 0,"", $I$15)</f>
        <v/>
      </c>
      <c r="D25" s="78" t="str">
        <f>$J$11+$L$12+$I$12+($I$13*$K$13) &amp; IF($I$14 = 0,"","+" &amp; $I$14 &amp; "d" &amp; $K$14) &amp; IF($I$7="爆発"," ★",IF($I$7="噴射"," ★","")) &amp; " ☆"</f>
        <v>38+2d6 ☆</v>
      </c>
      <c r="E25" s="79" t="str">
        <f>$J$11+$L$12+$I$12+($I$13*$K$13) &amp; IF($I$14 = 0,"","+" &amp; $I$14 &amp; "d" &amp; $K$14) &amp; IF($I$7="爆発"," ★",IF($I$7="噴射"," ★","")) &amp; " ☆"</f>
        <v>38+2d6 ☆</v>
      </c>
      <c r="F25" s="364" t="str">
        <f>$J$11+$L$12+$I$12+($I$13*$K$13)+2 &amp; " +"</f>
        <v>40 +</v>
      </c>
      <c r="G25"/>
      <c r="H25" s="153"/>
    </row>
    <row r="26" spans="1:11" s="152" customFormat="1" ht="19.5" customHeight="1">
      <c r="A26" s="446" t="s">
        <v>328</v>
      </c>
      <c r="B26" s="446"/>
      <c r="C26" s="446"/>
      <c r="D26" s="446"/>
      <c r="E26" s="446"/>
      <c r="F26" s="446"/>
      <c r="G26" s="446"/>
      <c r="H26" s="153"/>
      <c r="I26" s="153"/>
      <c r="J26" s="153"/>
      <c r="K26" s="153"/>
    </row>
    <row r="27" spans="1:11" s="152" customFormat="1" ht="13.5" customHeight="1">
      <c r="A27" s="481" t="s">
        <v>167</v>
      </c>
      <c r="B27" s="481"/>
      <c r="C27" s="481"/>
      <c r="D27" s="481"/>
      <c r="E27" s="481"/>
      <c r="F27" s="481"/>
      <c r="G27" s="481"/>
      <c r="H27" s="153"/>
    </row>
    <row r="28" spans="1:11" s="152" customFormat="1">
      <c r="A28" s="480" t="s">
        <v>329</v>
      </c>
      <c r="B28" s="480"/>
      <c r="C28" s="480"/>
      <c r="D28" s="480"/>
      <c r="E28" s="480"/>
      <c r="F28" s="480"/>
      <c r="G28" s="480"/>
      <c r="H28" s="153"/>
      <c r="I28" s="153"/>
      <c r="J28" s="153"/>
      <c r="K28" s="153"/>
    </row>
    <row r="29" spans="1:11" s="152" customFormat="1">
      <c r="A29" s="480" t="s">
        <v>307</v>
      </c>
      <c r="B29" s="480"/>
      <c r="C29" s="480"/>
      <c r="D29" s="480"/>
      <c r="E29" s="480"/>
      <c r="F29" s="480"/>
      <c r="G29" s="480"/>
      <c r="H29" s="153"/>
      <c r="I29" s="153"/>
      <c r="J29" s="153"/>
      <c r="K29" s="153"/>
    </row>
    <row r="30" spans="1:11" s="152" customFormat="1">
      <c r="A30" s="480" t="s">
        <v>330</v>
      </c>
      <c r="B30" s="480"/>
      <c r="C30" s="480"/>
      <c r="D30" s="480"/>
      <c r="E30" s="480"/>
      <c r="F30" s="480"/>
      <c r="G30" s="480"/>
      <c r="H30" s="153"/>
      <c r="I30" s="153"/>
      <c r="J30" s="153"/>
      <c r="K30" s="153"/>
    </row>
    <row r="31" spans="1:11" s="152" customFormat="1">
      <c r="A31" s="480" t="s">
        <v>332</v>
      </c>
      <c r="B31" s="480"/>
      <c r="C31" s="480"/>
      <c r="D31" s="480"/>
      <c r="E31" s="480"/>
      <c r="F31" s="480"/>
      <c r="G31" s="480"/>
      <c r="H31" s="153"/>
      <c r="I31" s="153"/>
      <c r="J31" s="153"/>
      <c r="K31" s="153"/>
    </row>
    <row r="32" spans="1:11" s="209" customFormat="1" ht="13.5" customHeight="1">
      <c r="A32" s="480" t="s">
        <v>306</v>
      </c>
      <c r="B32" s="480"/>
      <c r="C32" s="480"/>
      <c r="D32" s="480"/>
      <c r="E32" s="480"/>
      <c r="F32" s="480"/>
      <c r="G32" s="480"/>
      <c r="H32" s="153"/>
    </row>
    <row r="33" spans="1:12" s="209" customFormat="1" ht="19.5" customHeight="1">
      <c r="A33" s="446" t="s">
        <v>168</v>
      </c>
      <c r="B33" s="446"/>
      <c r="C33" s="446"/>
      <c r="D33" s="446"/>
      <c r="E33" s="446"/>
      <c r="F33" s="446"/>
      <c r="G33" s="446"/>
      <c r="H33" s="153"/>
      <c r="I33" s="153"/>
      <c r="J33" s="153"/>
      <c r="K33" s="153"/>
    </row>
    <row r="34" spans="1:12" s="209" customFormat="1" ht="13.5" customHeight="1">
      <c r="A34" s="481" t="s">
        <v>170</v>
      </c>
      <c r="B34" s="481"/>
      <c r="C34" s="481"/>
      <c r="D34" s="481"/>
      <c r="E34" s="481"/>
      <c r="F34" s="481"/>
      <c r="G34" s="481"/>
      <c r="H34" s="153"/>
    </row>
    <row r="35" spans="1:12">
      <c r="A35" s="480" t="s">
        <v>169</v>
      </c>
      <c r="B35" s="480"/>
      <c r="C35" s="480"/>
      <c r="D35" s="480"/>
      <c r="E35" s="480"/>
      <c r="F35" s="480"/>
      <c r="G35" s="480"/>
    </row>
    <row r="36" spans="1:12" ht="7.5" customHeight="1">
      <c r="A36" s="607"/>
      <c r="B36" s="607"/>
      <c r="C36" s="607"/>
      <c r="D36" s="607"/>
      <c r="E36" s="607"/>
      <c r="F36" s="607"/>
      <c r="G36" s="607"/>
    </row>
    <row r="37" spans="1:12">
      <c r="A37" s="568" t="s">
        <v>51</v>
      </c>
      <c r="B37" s="569"/>
      <c r="C37" s="569"/>
      <c r="D37" s="569"/>
      <c r="E37" s="569"/>
      <c r="F37" s="569"/>
      <c r="G37" s="570"/>
    </row>
    <row r="38" spans="1:12" s="404" customFormat="1" ht="19.5" customHeight="1">
      <c r="A38" s="715" t="s">
        <v>718</v>
      </c>
      <c r="B38" s="716"/>
      <c r="C38" s="716"/>
      <c r="D38" s="716"/>
      <c r="E38" s="716"/>
      <c r="F38" s="716"/>
      <c r="G38" s="717"/>
      <c r="H38" s="378"/>
      <c r="I38" s="378"/>
      <c r="J38" s="378"/>
      <c r="K38" s="378"/>
    </row>
    <row r="39" spans="1:12" s="404" customFormat="1" ht="7.5" customHeight="1">
      <c r="A39" s="646"/>
      <c r="B39" s="647"/>
      <c r="C39" s="647"/>
      <c r="D39" s="647"/>
      <c r="E39" s="647"/>
      <c r="F39" s="647"/>
      <c r="G39" s="648"/>
      <c r="H39" s="378"/>
      <c r="I39" s="378"/>
      <c r="J39" s="378"/>
      <c r="K39" s="378"/>
    </row>
    <row r="40" spans="1:12" s="378" customFormat="1" ht="19.5" customHeight="1">
      <c r="A40" s="836" t="s">
        <v>719</v>
      </c>
      <c r="B40" s="837"/>
      <c r="C40" s="837"/>
      <c r="D40" s="837"/>
      <c r="E40" s="837"/>
      <c r="F40" s="837"/>
      <c r="G40" s="838"/>
      <c r="L40" s="404"/>
    </row>
    <row r="41" spans="1:12" s="378" customFormat="1" ht="13.5" customHeight="1">
      <c r="A41" s="450" t="s">
        <v>720</v>
      </c>
      <c r="B41" s="451"/>
      <c r="C41" s="451"/>
      <c r="D41" s="451"/>
      <c r="E41" s="451"/>
      <c r="F41" s="451"/>
      <c r="G41" s="452"/>
      <c r="L41" s="404"/>
    </row>
    <row r="42" spans="1:12" s="378" customFormat="1" ht="13.5" customHeight="1">
      <c r="A42" s="450" t="s">
        <v>721</v>
      </c>
      <c r="B42" s="451"/>
      <c r="C42" s="451"/>
      <c r="D42" s="451"/>
      <c r="E42" s="451"/>
      <c r="F42" s="451"/>
      <c r="G42" s="452"/>
      <c r="L42" s="404"/>
    </row>
    <row r="43" spans="1:12" s="378" customFormat="1" ht="13.5" customHeight="1">
      <c r="A43" s="450" t="s">
        <v>722</v>
      </c>
      <c r="B43" s="451"/>
      <c r="C43" s="451"/>
      <c r="D43" s="451"/>
      <c r="E43" s="451"/>
      <c r="F43" s="451"/>
      <c r="G43" s="452"/>
      <c r="L43" s="404"/>
    </row>
    <row r="44" spans="1:12" s="378" customFormat="1" ht="13.5" customHeight="1">
      <c r="A44" s="450" t="s">
        <v>723</v>
      </c>
      <c r="B44" s="451"/>
      <c r="C44" s="451"/>
      <c r="D44" s="451"/>
      <c r="E44" s="451"/>
      <c r="F44" s="451"/>
      <c r="G44" s="452"/>
      <c r="L44" s="404"/>
    </row>
    <row r="45" spans="1:12" s="378" customFormat="1" ht="13.5" customHeight="1">
      <c r="A45" s="450" t="s">
        <v>724</v>
      </c>
      <c r="B45" s="451"/>
      <c r="C45" s="451"/>
      <c r="D45" s="451"/>
      <c r="E45" s="451"/>
      <c r="F45" s="451"/>
      <c r="G45" s="452"/>
      <c r="L45" s="404"/>
    </row>
    <row r="46" spans="1:12" s="378" customFormat="1" ht="13.5" customHeight="1">
      <c r="A46" s="450" t="s">
        <v>725</v>
      </c>
      <c r="B46" s="451"/>
      <c r="C46" s="451"/>
      <c r="D46" s="451"/>
      <c r="E46" s="451"/>
      <c r="F46" s="451"/>
      <c r="G46" s="452"/>
      <c r="L46" s="404"/>
    </row>
    <row r="47" spans="1:12" s="404" customFormat="1" ht="13.5" customHeight="1">
      <c r="A47" s="450" t="s">
        <v>726</v>
      </c>
      <c r="B47" s="451"/>
      <c r="C47" s="451"/>
      <c r="D47" s="451"/>
      <c r="E47" s="451"/>
      <c r="F47" s="451"/>
      <c r="G47" s="452"/>
      <c r="H47" s="378"/>
      <c r="I47" s="378"/>
      <c r="J47" s="378"/>
      <c r="K47" s="378"/>
    </row>
    <row r="48" spans="1:12" s="378" customFormat="1" ht="13.5" customHeight="1">
      <c r="A48" s="450" t="s">
        <v>727</v>
      </c>
      <c r="B48" s="451"/>
      <c r="C48" s="451"/>
      <c r="D48" s="451"/>
      <c r="E48" s="451"/>
      <c r="F48" s="451"/>
      <c r="G48" s="452"/>
      <c r="L48" s="404"/>
    </row>
    <row r="49" spans="1:12" s="378" customFormat="1" ht="13.5" customHeight="1">
      <c r="A49" s="450" t="s">
        <v>728</v>
      </c>
      <c r="B49" s="451"/>
      <c r="C49" s="451"/>
      <c r="D49" s="451"/>
      <c r="E49" s="451"/>
      <c r="F49" s="451"/>
      <c r="G49" s="452"/>
      <c r="L49" s="404"/>
    </row>
    <row r="50" spans="1:12" s="378" customFormat="1" ht="13.5" customHeight="1">
      <c r="A50" s="450" t="s">
        <v>729</v>
      </c>
      <c r="B50" s="451"/>
      <c r="C50" s="451"/>
      <c r="D50" s="451"/>
      <c r="E50" s="451"/>
      <c r="F50" s="451"/>
      <c r="G50" s="452"/>
      <c r="L50" s="404"/>
    </row>
    <row r="51" spans="1:12" s="378" customFormat="1" ht="13.5" customHeight="1">
      <c r="A51" s="450" t="s">
        <v>730</v>
      </c>
      <c r="B51" s="451"/>
      <c r="C51" s="451"/>
      <c r="D51" s="451"/>
      <c r="E51" s="451"/>
      <c r="F51" s="451"/>
      <c r="G51" s="452"/>
      <c r="L51" s="404"/>
    </row>
    <row r="52" spans="1:12" s="378" customFormat="1" ht="7.5" customHeight="1">
      <c r="A52" s="450"/>
      <c r="B52" s="451"/>
      <c r="C52" s="451"/>
      <c r="D52" s="451"/>
      <c r="E52" s="451"/>
      <c r="F52" s="451"/>
      <c r="G52" s="452"/>
      <c r="L52" s="404"/>
    </row>
    <row r="53" spans="1:12" s="404" customFormat="1" ht="12.75" customHeight="1">
      <c r="A53" s="450" t="s">
        <v>731</v>
      </c>
      <c r="B53" s="451"/>
      <c r="C53" s="451"/>
      <c r="D53" s="451"/>
      <c r="E53" s="451"/>
      <c r="F53" s="451"/>
      <c r="G53" s="452"/>
      <c r="H53" s="378"/>
      <c r="I53" s="378"/>
      <c r="J53" s="378"/>
      <c r="K53" s="378"/>
    </row>
    <row r="54" spans="1:12" s="1" customFormat="1" ht="11.25" customHeight="1">
      <c r="A54" s="606"/>
      <c r="B54" s="607"/>
      <c r="C54" s="607"/>
      <c r="D54" s="607"/>
      <c r="E54" s="607"/>
      <c r="F54" s="607"/>
      <c r="G54" s="608"/>
      <c r="L54"/>
    </row>
    <row r="55" spans="1:12" ht="21">
      <c r="A55" s="34" t="s">
        <v>33</v>
      </c>
      <c r="B55" s="104">
        <f>$B$1</f>
        <v>15</v>
      </c>
      <c r="C55" s="35" t="s">
        <v>42</v>
      </c>
      <c r="D55" s="36" t="str">
        <f>$E$1</f>
        <v>一日毎</v>
      </c>
      <c r="E55" s="696" t="str">
        <f>$B$2</f>
        <v>ストーム・ガーディアン・スピリット</v>
      </c>
      <c r="F55" s="697"/>
      <c r="G55" s="698"/>
    </row>
  </sheetData>
  <mergeCells count="54">
    <mergeCell ref="A31:G31"/>
    <mergeCell ref="A32:G32"/>
    <mergeCell ref="A33:G33"/>
    <mergeCell ref="A34:G34"/>
    <mergeCell ref="A35:G35"/>
    <mergeCell ref="A26:G26"/>
    <mergeCell ref="A27:G27"/>
    <mergeCell ref="A28:G28"/>
    <mergeCell ref="A29:G29"/>
    <mergeCell ref="A30:G30"/>
    <mergeCell ref="A48:G48"/>
    <mergeCell ref="A47:G47"/>
    <mergeCell ref="A36:G36"/>
    <mergeCell ref="A37:G37"/>
    <mergeCell ref="A38:G38"/>
    <mergeCell ref="A39:G39"/>
    <mergeCell ref="A42:G42"/>
    <mergeCell ref="A54:G54"/>
    <mergeCell ref="E55:G55"/>
    <mergeCell ref="A49:G49"/>
    <mergeCell ref="A50:G50"/>
    <mergeCell ref="A51:G51"/>
    <mergeCell ref="A52:G52"/>
    <mergeCell ref="A53:G53"/>
    <mergeCell ref="A40:G40"/>
    <mergeCell ref="A41:G41"/>
    <mergeCell ref="A44:G44"/>
    <mergeCell ref="A45:G45"/>
    <mergeCell ref="A46:G46"/>
    <mergeCell ref="A43:G43"/>
    <mergeCell ref="J10:K10"/>
    <mergeCell ref="B12:G12"/>
    <mergeCell ref="J12:K12"/>
    <mergeCell ref="B13:G13"/>
    <mergeCell ref="B14:G14"/>
    <mergeCell ref="B11:G11"/>
    <mergeCell ref="B15:G15"/>
    <mergeCell ref="B16:G16"/>
    <mergeCell ref="B17:G17"/>
    <mergeCell ref="A21:C21"/>
    <mergeCell ref="A22:A25"/>
    <mergeCell ref="B23:B24"/>
    <mergeCell ref="B19:G19"/>
    <mergeCell ref="B18:G18"/>
    <mergeCell ref="B1:C1"/>
    <mergeCell ref="F1:G1"/>
    <mergeCell ref="B2:G2"/>
    <mergeCell ref="B4:G4"/>
    <mergeCell ref="B5:G5"/>
    <mergeCell ref="B6:D6"/>
    <mergeCell ref="B7:D7"/>
    <mergeCell ref="B8:G8"/>
    <mergeCell ref="B9:G9"/>
    <mergeCell ref="B10:G10"/>
  </mergeCells>
  <phoneticPr fontId="1"/>
  <pageMargins left="0.70866141732283472" right="0.70866141732283472" top="0.74803149606299213" bottom="0.19685039370078741" header="0.31496062992125984" footer="0.31496062992125984"/>
  <pageSetup paperSize="9" orientation="portrait" horizontalDpi="300" verticalDpi="300" r:id="rId1"/>
  <headerFooter>
    <oddHeader>&amp;R&amp;D</oddHeader>
  </headerFooter>
  <extLst>
    <ext xmlns:x14="http://schemas.microsoft.com/office/spreadsheetml/2009/9/main" uri="{CCE6A557-97BC-4b89-ADB6-D9C93CAAB3DF}">
      <x14:dataValidations xmlns:xm="http://schemas.microsoft.com/office/excel/2006/main" count="6">
        <x14:dataValidation type="list" allowBlank="1" showInputMessage="1" showErrorMessage="1">
          <x14:formula1>
            <xm:f>基本!$A$14:$A$17</xm:f>
          </x14:formula1>
          <xm:sqref>K9</xm:sqref>
        </x14:dataValidation>
        <x14:dataValidation type="list" allowBlank="1" showInputMessage="1" showErrorMessage="1">
          <x14:formula1>
            <xm:f>基本!$A$5:$A$10</xm:f>
          </x14:formula1>
          <xm:sqref>I11 I9</xm:sqref>
        </x14:dataValidation>
        <x14:dataValidation type="list" allowBlank="1" showInputMessage="1" showErrorMessage="1">
          <x14:formula1>
            <xm:f>基本!$C$25:$C$35</xm:f>
          </x14:formula1>
          <xm:sqref>I15 L16</xm:sqref>
        </x14:dataValidation>
        <x14:dataValidation type="list" allowBlank="1" showInputMessage="1" showErrorMessage="1">
          <x14:formula1>
            <xm:f>基本!$D$25:$D$29</xm:f>
          </x14:formula1>
          <xm:sqref>I8</xm:sqref>
        </x14:dataValidation>
        <x14:dataValidation type="list" allowBlank="1" showInputMessage="1" showErrorMessage="1">
          <x14:formula1>
            <xm:f>基本!$A$25:$A$30</xm:f>
          </x14:formula1>
          <xm:sqref>I6</xm:sqref>
        </x14:dataValidation>
        <x14:dataValidation type="list" allowBlank="1" showInputMessage="1" showErrorMessage="1">
          <x14:formula1>
            <xm:f>基本!$B$25:$B$29</xm:f>
          </x14:formula1>
          <xm:sqref>I7</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61D02"/>
  </sheetPr>
  <dimension ref="A1:L58"/>
  <sheetViews>
    <sheetView workbookViewId="0"/>
  </sheetViews>
  <sheetFormatPr defaultRowHeight="13.5"/>
  <cols>
    <col min="1" max="1" width="7.875" customWidth="1"/>
    <col min="2" max="2" width="8.5" customWidth="1"/>
    <col min="3" max="3" width="6.625" customWidth="1"/>
    <col min="4" max="4" width="15.75" customWidth="1"/>
    <col min="5" max="6" width="15.75" style="1" customWidth="1"/>
    <col min="7" max="7" width="18.25" style="1" customWidth="1"/>
    <col min="8" max="8" width="17.375" style="1" customWidth="1"/>
    <col min="9" max="9" width="14.625" style="1" customWidth="1"/>
    <col min="10" max="10" width="8.375" style="1" customWidth="1"/>
    <col min="11" max="11" width="7.5" style="1" customWidth="1"/>
    <col min="12" max="12" width="7.875" customWidth="1"/>
    <col min="13" max="13" width="9.25" customWidth="1"/>
    <col min="14" max="14" width="12.375" customWidth="1"/>
  </cols>
  <sheetData>
    <row r="1" spans="1:12" ht="21">
      <c r="A1" s="85"/>
      <c r="B1" s="739" t="s">
        <v>106</v>
      </c>
      <c r="C1" s="740"/>
      <c r="D1" s="86" t="s">
        <v>42</v>
      </c>
      <c r="E1" s="87" t="s">
        <v>60</v>
      </c>
      <c r="F1" s="660"/>
      <c r="G1" s="661"/>
      <c r="H1" s="19" t="s">
        <v>57</v>
      </c>
    </row>
    <row r="2" spans="1:12" ht="24.75" customHeight="1">
      <c r="A2" s="86" t="s">
        <v>0</v>
      </c>
      <c r="B2" s="662" t="s">
        <v>144</v>
      </c>
      <c r="C2" s="662"/>
      <c r="D2" s="662"/>
      <c r="E2" s="662"/>
      <c r="F2" s="662"/>
      <c r="G2" s="662"/>
      <c r="H2" s="19" t="s">
        <v>58</v>
      </c>
    </row>
    <row r="3" spans="1:12" ht="19.5" customHeight="1">
      <c r="A3" s="58" t="s">
        <v>50</v>
      </c>
      <c r="B3" s="1"/>
      <c r="C3" s="1"/>
      <c r="D3" s="1"/>
      <c r="I3" s="19"/>
    </row>
    <row r="4" spans="1:12">
      <c r="A4" s="21" t="s">
        <v>48</v>
      </c>
      <c r="B4" s="460" t="s">
        <v>145</v>
      </c>
      <c r="C4" s="461"/>
      <c r="D4" s="461"/>
      <c r="E4" s="461"/>
      <c r="F4" s="461"/>
      <c r="G4" s="462"/>
    </row>
    <row r="5" spans="1:12">
      <c r="A5" s="22" t="s">
        <v>41</v>
      </c>
      <c r="B5" s="460" t="s">
        <v>146</v>
      </c>
      <c r="C5" s="461"/>
      <c r="D5" s="461"/>
      <c r="E5" s="461"/>
      <c r="F5" s="461"/>
      <c r="G5" s="462"/>
    </row>
    <row r="6" spans="1:12">
      <c r="A6" s="22" t="s">
        <v>8</v>
      </c>
      <c r="B6" s="460" t="s">
        <v>94</v>
      </c>
      <c r="C6" s="461"/>
      <c r="D6" s="462"/>
      <c r="E6" s="107" t="s">
        <v>45</v>
      </c>
      <c r="F6" s="106" t="str">
        <f>IF($I$6 = 0,"", $I$6)</f>
        <v>使用者</v>
      </c>
      <c r="G6" s="106" t="str">
        <f>IF($J$6 = 0,"", $J$6)</f>
        <v/>
      </c>
      <c r="H6" s="107" t="s">
        <v>45</v>
      </c>
      <c r="I6" s="185" t="s">
        <v>147</v>
      </c>
      <c r="J6" s="108">
        <v>0</v>
      </c>
    </row>
    <row r="7" spans="1:12">
      <c r="A7" s="23" t="s">
        <v>7</v>
      </c>
      <c r="B7" s="460"/>
      <c r="C7" s="461"/>
      <c r="D7" s="462"/>
      <c r="E7" s="107" t="s">
        <v>71</v>
      </c>
      <c r="F7" s="106" t="str">
        <f>IF($I$7 = 0,"", $I$7)</f>
        <v/>
      </c>
      <c r="G7" s="111" t="str">
        <f>IF($J$7 = 0,"", $J$7)</f>
        <v/>
      </c>
      <c r="H7" s="107" t="s">
        <v>71</v>
      </c>
      <c r="I7" s="185"/>
      <c r="J7" s="108">
        <v>0</v>
      </c>
    </row>
    <row r="8" spans="1:12">
      <c r="A8" s="25" t="s">
        <v>66</v>
      </c>
      <c r="B8" s="565" t="s">
        <v>148</v>
      </c>
      <c r="C8" s="566"/>
      <c r="D8" s="566"/>
      <c r="E8" s="566"/>
      <c r="F8" s="566"/>
      <c r="G8" s="567"/>
      <c r="H8" s="107" t="s">
        <v>91</v>
      </c>
      <c r="I8" s="108" t="s">
        <v>132</v>
      </c>
      <c r="J8" s="19" t="s">
        <v>67</v>
      </c>
    </row>
    <row r="9" spans="1:12">
      <c r="A9" s="24"/>
      <c r="B9" s="447" t="s">
        <v>149</v>
      </c>
      <c r="C9" s="448"/>
      <c r="D9" s="448"/>
      <c r="E9" s="448"/>
      <c r="F9" s="448"/>
      <c r="G9" s="449"/>
      <c r="H9" s="107" t="s">
        <v>53</v>
      </c>
      <c r="I9" s="108" t="s">
        <v>18</v>
      </c>
      <c r="J9" s="106">
        <f>IF($I$9 = "筋力",基本!$C$5,IF($I$9 = "耐久力",基本!$C$6,IF($I$9 = "敏捷力",基本!$C$7,IF($I$9 = "知力",基本!$C$8,IF($I$9 = "判断力",基本!$C$9,IF($I$9 = "魅力",基本!$C$10,""))))))</f>
        <v>1</v>
      </c>
      <c r="K9" s="108" t="s">
        <v>21</v>
      </c>
    </row>
    <row r="10" spans="1:12" ht="13.5" customHeight="1">
      <c r="A10" s="62"/>
      <c r="B10" s="447"/>
      <c r="C10" s="448"/>
      <c r="D10" s="448"/>
      <c r="E10" s="448"/>
      <c r="F10" s="448"/>
      <c r="G10" s="449"/>
      <c r="H10" s="107" t="s">
        <v>63</v>
      </c>
      <c r="I10" s="108">
        <v>0</v>
      </c>
      <c r="J10" s="410" t="s">
        <v>55</v>
      </c>
      <c r="K10" s="411"/>
      <c r="L10" s="106">
        <f>IF($I$8=基本!$F$4,基本!$O$7,IF($I$8=基本!$F$13,基本!$O$16,IF($I$8=基本!$F$22,基本!$O$25,IF($I$8=基本!$F$31,基本!$O$34,IF($I$8=基本!$F$40,基本!$O$43,0)))))</f>
        <v>11</v>
      </c>
    </row>
    <row r="11" spans="1:12" ht="13.5" customHeight="1">
      <c r="A11" s="24"/>
      <c r="B11" s="447"/>
      <c r="C11" s="448"/>
      <c r="D11" s="448"/>
      <c r="E11" s="448"/>
      <c r="F11" s="448"/>
      <c r="G11" s="449"/>
      <c r="H11" s="56" t="s">
        <v>54</v>
      </c>
      <c r="I11" s="108" t="s">
        <v>18</v>
      </c>
      <c r="J11" s="52">
        <f>IF($I$9 = "筋力",基本!$C$5,IF($I$11 = "耐久力",基本!$C$6,IF($I$11 = "敏捷力",基本!$C$7,IF($I$11 = "知力",基本!$C$8,IF($I$11 = "判断力",基本!$C$9,IF($I$11 = "魅力",基本!$C$10,""))))))</f>
        <v>1</v>
      </c>
      <c r="L11" s="1"/>
    </row>
    <row r="12" spans="1:12">
      <c r="A12" s="24"/>
      <c r="B12" s="472"/>
      <c r="C12" s="448"/>
      <c r="D12" s="448"/>
      <c r="E12" s="448"/>
      <c r="F12" s="448"/>
      <c r="G12" s="449"/>
      <c r="H12" s="107" t="s">
        <v>64</v>
      </c>
      <c r="I12" s="108">
        <v>0</v>
      </c>
      <c r="J12" s="410" t="s">
        <v>56</v>
      </c>
      <c r="K12" s="411"/>
      <c r="L12" s="106">
        <f>IF($I$8=基本!$F$4,基本!$O$9,IF($I$8=基本!$F$13,基本!$O$18,IF($I$8=基本!$F$22,基本!$O$27,IF($I$8=基本!$F$31,基本!$O$36,IF($I$8=基本!$F$40,基本!$O$45,0)))))</f>
        <v>2</v>
      </c>
    </row>
    <row r="13" spans="1:12">
      <c r="A13" s="24"/>
      <c r="B13" s="447"/>
      <c r="C13" s="448"/>
      <c r="D13" s="448"/>
      <c r="E13" s="448"/>
      <c r="F13" s="448"/>
      <c r="G13" s="449"/>
      <c r="H13" s="57" t="s">
        <v>92</v>
      </c>
      <c r="I13" s="108">
        <v>3</v>
      </c>
      <c r="J13" s="107" t="s">
        <v>46</v>
      </c>
      <c r="K13" s="108">
        <v>6</v>
      </c>
    </row>
    <row r="14" spans="1:12">
      <c r="A14" s="24"/>
      <c r="B14" s="447"/>
      <c r="C14" s="448"/>
      <c r="D14" s="448"/>
      <c r="E14" s="448"/>
      <c r="F14" s="448"/>
      <c r="G14" s="449"/>
      <c r="H14" s="107" t="s">
        <v>52</v>
      </c>
      <c r="I14" s="108">
        <v>3</v>
      </c>
      <c r="J14" s="107" t="s">
        <v>46</v>
      </c>
      <c r="K14" s="108">
        <v>6</v>
      </c>
    </row>
    <row r="15" spans="1:12">
      <c r="A15" s="24"/>
      <c r="B15" s="447"/>
      <c r="C15" s="448"/>
      <c r="D15" s="448"/>
      <c r="E15" s="448"/>
      <c r="F15" s="448"/>
      <c r="G15" s="449"/>
      <c r="H15" s="107" t="s">
        <v>65</v>
      </c>
      <c r="I15" s="108" t="s">
        <v>79</v>
      </c>
    </row>
    <row r="16" spans="1:12">
      <c r="A16" s="24"/>
      <c r="B16" s="447"/>
      <c r="C16" s="448"/>
      <c r="D16" s="448"/>
      <c r="E16" s="448"/>
      <c r="F16" s="448"/>
      <c r="G16" s="449"/>
      <c r="H16" s="107" t="s">
        <v>107</v>
      </c>
      <c r="I16" s="108">
        <v>1</v>
      </c>
      <c r="J16" s="107" t="s">
        <v>46</v>
      </c>
      <c r="K16" s="108">
        <v>6</v>
      </c>
      <c r="L16" s="108" t="s">
        <v>79</v>
      </c>
    </row>
    <row r="17" spans="1:12">
      <c r="A17" s="24"/>
      <c r="B17" s="450"/>
      <c r="C17" s="451"/>
      <c r="D17" s="451"/>
      <c r="E17" s="451"/>
      <c r="F17" s="451"/>
      <c r="G17" s="452"/>
      <c r="J17"/>
      <c r="K17"/>
    </row>
    <row r="18" spans="1:12">
      <c r="A18" s="24"/>
      <c r="B18" s="735"/>
      <c r="C18" s="736"/>
      <c r="D18" s="736"/>
      <c r="E18" s="736"/>
      <c r="F18" s="736"/>
      <c r="G18" s="737"/>
      <c r="J18"/>
      <c r="K18"/>
    </row>
    <row r="19" spans="1:12">
      <c r="A19" s="24"/>
      <c r="B19" s="447"/>
      <c r="C19" s="448"/>
      <c r="D19" s="448"/>
      <c r="E19" s="448"/>
      <c r="F19" s="448"/>
      <c r="G19" s="449"/>
      <c r="J19"/>
      <c r="K19"/>
    </row>
    <row r="20" spans="1:12" ht="21">
      <c r="A20" s="24"/>
      <c r="B20" s="738" t="str">
        <f>"　　　　　　　　　　　　　" &amp; "技能判定に " &amp; 基本!$C$9 &amp; " のボーナス"</f>
        <v>　　　　　　　　　　　　　技能判定に 6 のボーナス</v>
      </c>
      <c r="C20" s="453"/>
      <c r="D20" s="453"/>
      <c r="E20" s="453"/>
      <c r="F20" s="453"/>
      <c r="G20" s="454"/>
      <c r="J20"/>
      <c r="K20"/>
    </row>
    <row r="21" spans="1:12">
      <c r="A21" s="24"/>
      <c r="B21" s="447"/>
      <c r="C21" s="448"/>
      <c r="D21" s="448"/>
      <c r="E21" s="448"/>
      <c r="F21" s="448"/>
      <c r="G21" s="449"/>
      <c r="J21"/>
      <c r="K21"/>
    </row>
    <row r="22" spans="1:12">
      <c r="A22" s="26"/>
      <c r="B22" s="606"/>
      <c r="C22" s="607"/>
      <c r="D22" s="607"/>
      <c r="E22" s="607"/>
      <c r="F22" s="607"/>
      <c r="G22" s="608"/>
      <c r="J22"/>
      <c r="K22"/>
    </row>
    <row r="23" spans="1:12" s="152" customFormat="1" ht="24" customHeight="1">
      <c r="A23" s="446" t="s">
        <v>333</v>
      </c>
      <c r="B23" s="446"/>
      <c r="C23" s="446"/>
      <c r="D23" s="446"/>
      <c r="E23" s="446"/>
      <c r="F23" s="446"/>
      <c r="G23" s="446"/>
      <c r="H23" s="153"/>
    </row>
    <row r="24" spans="1:12" s="152" customFormat="1" ht="13.5" customHeight="1">
      <c r="A24" s="481" t="s">
        <v>167</v>
      </c>
      <c r="B24" s="481"/>
      <c r="C24" s="481"/>
      <c r="D24" s="481"/>
      <c r="E24" s="481"/>
      <c r="F24" s="481"/>
      <c r="G24" s="481"/>
      <c r="H24" s="153"/>
      <c r="I24" s="153"/>
      <c r="J24" s="153"/>
      <c r="K24" s="153"/>
    </row>
    <row r="25" spans="1:12" s="152" customFormat="1" ht="13.5" customHeight="1">
      <c r="A25" s="480" t="s">
        <v>329</v>
      </c>
      <c r="B25" s="480"/>
      <c r="C25" s="480"/>
      <c r="D25" s="480"/>
      <c r="E25" s="480"/>
      <c r="F25" s="480"/>
      <c r="G25" s="480"/>
      <c r="H25" s="153"/>
    </row>
    <row r="26" spans="1:12">
      <c r="A26" s="607"/>
      <c r="B26" s="607"/>
      <c r="C26" s="607"/>
      <c r="D26" s="607"/>
      <c r="E26" s="607"/>
      <c r="F26" s="607"/>
      <c r="G26" s="607"/>
    </row>
    <row r="27" spans="1:12">
      <c r="A27" s="568" t="s">
        <v>51</v>
      </c>
      <c r="B27" s="569"/>
      <c r="C27" s="569"/>
      <c r="D27" s="569"/>
      <c r="E27" s="569"/>
      <c r="F27" s="569"/>
      <c r="G27" s="570"/>
    </row>
    <row r="28" spans="1:12" s="1" customFormat="1">
      <c r="A28" s="447"/>
      <c r="B28" s="448"/>
      <c r="C28" s="448"/>
      <c r="D28" s="448"/>
      <c r="E28" s="448"/>
      <c r="F28" s="448"/>
      <c r="G28" s="449"/>
      <c r="L28"/>
    </row>
    <row r="29" spans="1:12" s="1" customFormat="1" ht="17.25" customHeight="1">
      <c r="A29" s="571" t="s">
        <v>354</v>
      </c>
      <c r="B29" s="733"/>
      <c r="C29" s="733"/>
      <c r="D29" s="733"/>
      <c r="E29" s="733"/>
      <c r="F29" s="733"/>
      <c r="G29" s="734"/>
      <c r="L29"/>
    </row>
    <row r="30" spans="1:12" s="1" customFormat="1" ht="8.25" customHeight="1">
      <c r="A30" s="447"/>
      <c r="B30" s="448"/>
      <c r="C30" s="448"/>
      <c r="D30" s="448"/>
      <c r="E30" s="448"/>
      <c r="F30" s="448"/>
      <c r="G30" s="449"/>
      <c r="L30"/>
    </row>
    <row r="31" spans="1:12" s="1" customFormat="1">
      <c r="A31" s="447" t="s">
        <v>355</v>
      </c>
      <c r="B31" s="448"/>
      <c r="C31" s="448"/>
      <c r="D31" s="448"/>
      <c r="E31" s="448"/>
      <c r="F31" s="448"/>
      <c r="G31" s="449"/>
      <c r="L31"/>
    </row>
    <row r="32" spans="1:12">
      <c r="A32" s="447"/>
      <c r="B32" s="448"/>
      <c r="C32" s="448"/>
      <c r="D32" s="448"/>
      <c r="E32" s="448"/>
      <c r="F32" s="448"/>
      <c r="G32" s="449"/>
    </row>
    <row r="33" spans="1:12" s="1" customFormat="1">
      <c r="A33" s="447"/>
      <c r="B33" s="448"/>
      <c r="C33" s="448"/>
      <c r="D33" s="448"/>
      <c r="E33" s="448"/>
      <c r="F33" s="448"/>
      <c r="G33" s="449"/>
      <c r="L33"/>
    </row>
    <row r="34" spans="1:12" s="1" customFormat="1">
      <c r="A34" s="730"/>
      <c r="B34" s="731"/>
      <c r="C34" s="731"/>
      <c r="D34" s="731"/>
      <c r="E34" s="731"/>
      <c r="F34" s="731"/>
      <c r="G34" s="732"/>
      <c r="L34"/>
    </row>
    <row r="35" spans="1:12" s="1" customFormat="1">
      <c r="A35" s="447"/>
      <c r="B35" s="448"/>
      <c r="C35" s="448"/>
      <c r="D35" s="448"/>
      <c r="E35" s="448"/>
      <c r="F35" s="448"/>
      <c r="G35" s="449"/>
      <c r="L35"/>
    </row>
    <row r="36" spans="1:12" s="1" customFormat="1">
      <c r="A36" s="447"/>
      <c r="B36" s="448"/>
      <c r="C36" s="448"/>
      <c r="D36" s="448"/>
      <c r="E36" s="448"/>
      <c r="F36" s="448"/>
      <c r="G36" s="449"/>
      <c r="L36"/>
    </row>
    <row r="37" spans="1:12" s="1" customFormat="1">
      <c r="A37" s="729"/>
      <c r="B37" s="631"/>
      <c r="C37" s="631"/>
      <c r="D37" s="631"/>
      <c r="E37" s="631"/>
      <c r="F37" s="631"/>
      <c r="G37" s="721"/>
      <c r="L37"/>
    </row>
    <row r="38" spans="1:12" s="1" customFormat="1">
      <c r="A38" s="447"/>
      <c r="B38" s="448"/>
      <c r="C38" s="448"/>
      <c r="D38" s="448"/>
      <c r="E38" s="448"/>
      <c r="F38" s="448"/>
      <c r="G38" s="449"/>
      <c r="L38"/>
    </row>
    <row r="39" spans="1:12" s="1" customFormat="1">
      <c r="A39" s="447"/>
      <c r="B39" s="448"/>
      <c r="C39" s="448"/>
      <c r="D39" s="448"/>
      <c r="E39" s="448"/>
      <c r="F39" s="448"/>
      <c r="G39" s="449"/>
      <c r="L39"/>
    </row>
    <row r="40" spans="1:12" s="1" customFormat="1">
      <c r="A40" s="447"/>
      <c r="B40" s="448"/>
      <c r="C40" s="448"/>
      <c r="D40" s="448"/>
      <c r="E40" s="448"/>
      <c r="F40" s="448"/>
      <c r="G40" s="449"/>
      <c r="L40"/>
    </row>
    <row r="41" spans="1:12">
      <c r="A41" s="447"/>
      <c r="B41" s="448"/>
      <c r="C41" s="448"/>
      <c r="D41" s="448"/>
      <c r="E41" s="448"/>
      <c r="F41" s="448"/>
      <c r="G41" s="449"/>
    </row>
    <row r="42" spans="1:12" s="1" customFormat="1">
      <c r="A42" s="447"/>
      <c r="B42" s="448"/>
      <c r="C42" s="448"/>
      <c r="D42" s="448"/>
      <c r="E42" s="448"/>
      <c r="F42" s="448"/>
      <c r="G42" s="449"/>
      <c r="L42"/>
    </row>
    <row r="43" spans="1:12" s="1" customFormat="1">
      <c r="A43" s="447"/>
      <c r="B43" s="448"/>
      <c r="C43" s="448"/>
      <c r="D43" s="448"/>
      <c r="E43" s="448"/>
      <c r="F43" s="448"/>
      <c r="G43" s="449"/>
      <c r="L43"/>
    </row>
    <row r="44" spans="1:12">
      <c r="A44" s="447"/>
      <c r="B44" s="448"/>
      <c r="C44" s="448"/>
      <c r="D44" s="448"/>
      <c r="E44" s="448"/>
      <c r="F44" s="448"/>
      <c r="G44" s="449"/>
    </row>
    <row r="45" spans="1:12" s="1" customFormat="1">
      <c r="A45" s="447"/>
      <c r="B45" s="448"/>
      <c r="C45" s="448"/>
      <c r="D45" s="448"/>
      <c r="E45" s="448"/>
      <c r="F45" s="448"/>
      <c r="G45" s="449"/>
      <c r="L45"/>
    </row>
    <row r="46" spans="1:12" s="1" customFormat="1">
      <c r="A46" s="447"/>
      <c r="B46" s="448"/>
      <c r="C46" s="448"/>
      <c r="D46" s="448"/>
      <c r="E46" s="448"/>
      <c r="F46" s="448"/>
      <c r="G46" s="449"/>
      <c r="L46"/>
    </row>
    <row r="47" spans="1:12" s="1" customFormat="1">
      <c r="A47" s="447"/>
      <c r="B47" s="448"/>
      <c r="C47" s="448"/>
      <c r="D47" s="448"/>
      <c r="E47" s="448"/>
      <c r="F47" s="448"/>
      <c r="G47" s="449"/>
      <c r="L47"/>
    </row>
    <row r="48" spans="1:12" s="1" customFormat="1">
      <c r="A48" s="447"/>
      <c r="B48" s="448"/>
      <c r="C48" s="448"/>
      <c r="D48" s="448"/>
      <c r="E48" s="448"/>
      <c r="F48" s="448"/>
      <c r="G48" s="449"/>
      <c r="L48"/>
    </row>
    <row r="49" spans="1:12" s="1" customFormat="1">
      <c r="A49" s="447"/>
      <c r="B49" s="448"/>
      <c r="C49" s="448"/>
      <c r="D49" s="448"/>
      <c r="E49" s="448"/>
      <c r="F49" s="448"/>
      <c r="G49" s="449"/>
      <c r="L49"/>
    </row>
    <row r="50" spans="1:12" s="1" customFormat="1">
      <c r="A50" s="447"/>
      <c r="B50" s="448"/>
      <c r="C50" s="448"/>
      <c r="D50" s="448"/>
      <c r="E50" s="448"/>
      <c r="F50" s="448"/>
      <c r="G50" s="449"/>
      <c r="L50"/>
    </row>
    <row r="51" spans="1:12" s="1" customFormat="1">
      <c r="A51" s="447"/>
      <c r="B51" s="448"/>
      <c r="C51" s="448"/>
      <c r="D51" s="448"/>
      <c r="E51" s="448"/>
      <c r="F51" s="448"/>
      <c r="G51" s="449"/>
      <c r="L51"/>
    </row>
    <row r="52" spans="1:12" s="153" customFormat="1">
      <c r="A52" s="447"/>
      <c r="B52" s="448"/>
      <c r="C52" s="448"/>
      <c r="D52" s="448"/>
      <c r="E52" s="448"/>
      <c r="F52" s="448"/>
      <c r="G52" s="449"/>
      <c r="L52" s="152"/>
    </row>
    <row r="53" spans="1:12" s="153" customFormat="1">
      <c r="A53" s="447"/>
      <c r="B53" s="448"/>
      <c r="C53" s="448"/>
      <c r="D53" s="448"/>
      <c r="E53" s="448"/>
      <c r="F53" s="448"/>
      <c r="G53" s="449"/>
      <c r="L53" s="152"/>
    </row>
    <row r="54" spans="1:12" s="1" customFormat="1">
      <c r="A54" s="447"/>
      <c r="B54" s="448"/>
      <c r="C54" s="448"/>
      <c r="D54" s="448"/>
      <c r="E54" s="448"/>
      <c r="F54" s="448"/>
      <c r="G54" s="449"/>
      <c r="L54"/>
    </row>
    <row r="55" spans="1:12" s="1" customFormat="1">
      <c r="A55" s="447"/>
      <c r="B55" s="448"/>
      <c r="C55" s="448"/>
      <c r="D55" s="448"/>
      <c r="E55" s="448"/>
      <c r="F55" s="448"/>
      <c r="G55" s="449"/>
      <c r="L55"/>
    </row>
    <row r="56" spans="1:12" s="1" customFormat="1">
      <c r="A56" s="447"/>
      <c r="B56" s="448"/>
      <c r="C56" s="448"/>
      <c r="D56" s="448"/>
      <c r="E56" s="448"/>
      <c r="F56" s="448"/>
      <c r="G56" s="449"/>
      <c r="L56"/>
    </row>
    <row r="57" spans="1:12" s="1" customFormat="1">
      <c r="A57" s="606"/>
      <c r="B57" s="607"/>
      <c r="C57" s="607"/>
      <c r="D57" s="607"/>
      <c r="E57" s="607"/>
      <c r="F57" s="607"/>
      <c r="G57" s="608"/>
      <c r="L57"/>
    </row>
    <row r="58" spans="1:12" s="1" customFormat="1" ht="21">
      <c r="A58" s="81" t="s">
        <v>33</v>
      </c>
      <c r="B58" s="109" t="str">
        <f>$B$1</f>
        <v>クラス特徴</v>
      </c>
      <c r="C58" s="83" t="s">
        <v>42</v>
      </c>
      <c r="D58" s="84" t="str">
        <f>$E$1</f>
        <v>遭遇毎</v>
      </c>
      <c r="E58" s="675" t="str">
        <f>$B$2</f>
        <v>スピーク・ウィズ・スピリッツ</v>
      </c>
      <c r="F58" s="676"/>
      <c r="G58" s="677"/>
      <c r="L58"/>
    </row>
  </sheetData>
  <mergeCells count="60">
    <mergeCell ref="B6:D6"/>
    <mergeCell ref="B7:D7"/>
    <mergeCell ref="B8:G8"/>
    <mergeCell ref="B9:G9"/>
    <mergeCell ref="B10:G10"/>
    <mergeCell ref="B1:C1"/>
    <mergeCell ref="F1:G1"/>
    <mergeCell ref="B2:G2"/>
    <mergeCell ref="B4:G4"/>
    <mergeCell ref="B5:G5"/>
    <mergeCell ref="J10:K10"/>
    <mergeCell ref="B22:G22"/>
    <mergeCell ref="B12:G12"/>
    <mergeCell ref="J12:K12"/>
    <mergeCell ref="B13:G13"/>
    <mergeCell ref="B14:G14"/>
    <mergeCell ref="B15:G15"/>
    <mergeCell ref="B16:G16"/>
    <mergeCell ref="B17:G17"/>
    <mergeCell ref="B18:G18"/>
    <mergeCell ref="B19:G19"/>
    <mergeCell ref="B20:G20"/>
    <mergeCell ref="B21:G21"/>
    <mergeCell ref="B11:G11"/>
    <mergeCell ref="A34:G34"/>
    <mergeCell ref="A23:G23"/>
    <mergeCell ref="A24:G24"/>
    <mergeCell ref="A25:G25"/>
    <mergeCell ref="A26:G26"/>
    <mergeCell ref="A27:G27"/>
    <mergeCell ref="A28:G28"/>
    <mergeCell ref="A29:G29"/>
    <mergeCell ref="A30:G30"/>
    <mergeCell ref="A31:G31"/>
    <mergeCell ref="A32:G32"/>
    <mergeCell ref="A33:G33"/>
    <mergeCell ref="A46:G46"/>
    <mergeCell ref="A35:G35"/>
    <mergeCell ref="A36:G36"/>
    <mergeCell ref="A37:G37"/>
    <mergeCell ref="A38:G38"/>
    <mergeCell ref="A45:G45"/>
    <mergeCell ref="A40:G40"/>
    <mergeCell ref="A39:G39"/>
    <mergeCell ref="A41:G41"/>
    <mergeCell ref="A42:G42"/>
    <mergeCell ref="A43:G43"/>
    <mergeCell ref="A44:G44"/>
    <mergeCell ref="E58:G58"/>
    <mergeCell ref="A47:G47"/>
    <mergeCell ref="A48:G48"/>
    <mergeCell ref="A49:G49"/>
    <mergeCell ref="A50:G50"/>
    <mergeCell ref="A51:G51"/>
    <mergeCell ref="A54:G54"/>
    <mergeCell ref="A55:G55"/>
    <mergeCell ref="A56:G56"/>
    <mergeCell ref="A57:G57"/>
    <mergeCell ref="A52:G52"/>
    <mergeCell ref="A53:G53"/>
  </mergeCells>
  <phoneticPr fontId="1"/>
  <pageMargins left="0.70866141732283472" right="0.70866141732283472" top="0.74803149606299213" bottom="0.19685039370078741" header="0.31496062992125984" footer="0.31496062992125984"/>
  <pageSetup paperSize="9" orientation="portrait" horizontalDpi="300" verticalDpi="300" r:id="rId1"/>
  <headerFooter>
    <oddHeader>&amp;R&amp;D</oddHeader>
  </headerFooter>
  <extLst>
    <ext xmlns:x14="http://schemas.microsoft.com/office/spreadsheetml/2009/9/main" uri="{CCE6A557-97BC-4b89-ADB6-D9C93CAAB3DF}">
      <x14:dataValidations xmlns:xm="http://schemas.microsoft.com/office/excel/2006/main" count="6">
        <x14:dataValidation type="list" allowBlank="1" showInputMessage="1" showErrorMessage="1">
          <x14:formula1>
            <xm:f>基本!$D$25:$D$29</xm:f>
          </x14:formula1>
          <xm:sqref>I8</xm:sqref>
        </x14:dataValidation>
        <x14:dataValidation type="list" allowBlank="1" showInputMessage="1" showErrorMessage="1">
          <x14:formula1>
            <xm:f>基本!$C$25:$C$35</xm:f>
          </x14:formula1>
          <xm:sqref>I15 L16</xm:sqref>
        </x14:dataValidation>
        <x14:dataValidation type="list" allowBlank="1" showInputMessage="1" showErrorMessage="1">
          <x14:formula1>
            <xm:f>基本!$A$5:$A$10</xm:f>
          </x14:formula1>
          <xm:sqref>I11 I9</xm:sqref>
        </x14:dataValidation>
        <x14:dataValidation type="list" allowBlank="1" showInputMessage="1" showErrorMessage="1">
          <x14:formula1>
            <xm:f>基本!$A$14:$A$17</xm:f>
          </x14:formula1>
          <xm:sqref>K9</xm:sqref>
        </x14:dataValidation>
        <x14:dataValidation type="list" allowBlank="1" showInputMessage="1" showErrorMessage="1">
          <x14:formula1>
            <xm:f>基本!$A$25:$A$30</xm:f>
          </x14:formula1>
          <xm:sqref>I6</xm:sqref>
        </x14:dataValidation>
        <x14:dataValidation type="list" allowBlank="1" showInputMessage="1" showErrorMessage="1">
          <x14:formula1>
            <xm:f>基本!$B$25:$B$29</xm:f>
          </x14:formula1>
          <xm:sqref>I7</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61D02"/>
  </sheetPr>
  <dimension ref="A1:L58"/>
  <sheetViews>
    <sheetView workbookViewId="0"/>
  </sheetViews>
  <sheetFormatPr defaultRowHeight="13.5"/>
  <cols>
    <col min="1" max="1" width="7.875" style="152" customWidth="1"/>
    <col min="2" max="2" width="8.5" style="152" customWidth="1"/>
    <col min="3" max="3" width="6.625" style="152" customWidth="1"/>
    <col min="4" max="4" width="15.75" style="152" customWidth="1"/>
    <col min="5" max="6" width="15.75" style="153" customWidth="1"/>
    <col min="7" max="7" width="18.25" style="153" customWidth="1"/>
    <col min="8" max="8" width="17.375" style="153" customWidth="1"/>
    <col min="9" max="9" width="14.625" style="153" customWidth="1"/>
    <col min="10" max="10" width="8.375" style="153" customWidth="1"/>
    <col min="11" max="11" width="7.5" style="153" customWidth="1"/>
    <col min="12" max="12" width="7.875" style="152" customWidth="1"/>
    <col min="13" max="13" width="9.25" style="152" customWidth="1"/>
    <col min="14" max="14" width="12.375" style="152" customWidth="1"/>
    <col min="15" max="16384" width="9" style="152"/>
  </cols>
  <sheetData>
    <row r="1" spans="1:12" ht="21">
      <c r="A1" s="175"/>
      <c r="B1" s="739" t="s">
        <v>106</v>
      </c>
      <c r="C1" s="740"/>
      <c r="D1" s="176" t="s">
        <v>42</v>
      </c>
      <c r="E1" s="177" t="s">
        <v>60</v>
      </c>
      <c r="F1" s="660"/>
      <c r="G1" s="661"/>
      <c r="H1" s="159" t="s">
        <v>57</v>
      </c>
    </row>
    <row r="2" spans="1:12" ht="24.75" customHeight="1">
      <c r="A2" s="176" t="s">
        <v>0</v>
      </c>
      <c r="B2" s="662" t="s">
        <v>601</v>
      </c>
      <c r="C2" s="662"/>
      <c r="D2" s="662"/>
      <c r="E2" s="662"/>
      <c r="F2" s="662"/>
      <c r="G2" s="662"/>
      <c r="H2" s="159" t="s">
        <v>58</v>
      </c>
    </row>
    <row r="3" spans="1:12" ht="19.5" customHeight="1">
      <c r="A3" s="158" t="s">
        <v>50</v>
      </c>
      <c r="B3" s="153"/>
      <c r="C3" s="153"/>
      <c r="D3" s="153"/>
      <c r="I3" s="159"/>
    </row>
    <row r="4" spans="1:12">
      <c r="A4" s="160" t="s">
        <v>48</v>
      </c>
      <c r="B4" s="460" t="s">
        <v>150</v>
      </c>
      <c r="C4" s="461"/>
      <c r="D4" s="461"/>
      <c r="E4" s="461"/>
      <c r="F4" s="461"/>
      <c r="G4" s="462"/>
    </row>
    <row r="5" spans="1:12">
      <c r="A5" s="161" t="s">
        <v>41</v>
      </c>
      <c r="B5" s="460" t="s">
        <v>151</v>
      </c>
      <c r="C5" s="461"/>
      <c r="D5" s="461"/>
      <c r="E5" s="461"/>
      <c r="F5" s="461"/>
      <c r="G5" s="462"/>
    </row>
    <row r="6" spans="1:12">
      <c r="A6" s="161" t="s">
        <v>8</v>
      </c>
      <c r="B6" s="460" t="s">
        <v>94</v>
      </c>
      <c r="C6" s="461"/>
      <c r="D6" s="462"/>
      <c r="E6" s="184" t="s">
        <v>45</v>
      </c>
      <c r="F6" s="183" t="str">
        <f>IF($I$6 = 0,"", $I$6)</f>
        <v>近接範囲</v>
      </c>
      <c r="G6" s="183" t="str">
        <f>IF($J$6 = 0,"", $J$6)</f>
        <v/>
      </c>
      <c r="H6" s="184" t="s">
        <v>45</v>
      </c>
      <c r="I6" s="185" t="s">
        <v>75</v>
      </c>
      <c r="J6" s="185">
        <v>0</v>
      </c>
    </row>
    <row r="7" spans="1:12">
      <c r="A7" s="162" t="s">
        <v>7</v>
      </c>
      <c r="B7" s="460" t="s">
        <v>152</v>
      </c>
      <c r="C7" s="461"/>
      <c r="D7" s="462"/>
      <c r="E7" s="184" t="s">
        <v>71</v>
      </c>
      <c r="F7" s="115" t="str">
        <f>IF($I$7 = 0,"", $I$7)</f>
        <v>爆発</v>
      </c>
      <c r="G7" s="115" t="str">
        <f>IF($J$7 = 0,"", $J$7)&amp;"（不変）"</f>
        <v>5（不変）</v>
      </c>
      <c r="H7" s="184" t="s">
        <v>71</v>
      </c>
      <c r="I7" s="185" t="s">
        <v>72</v>
      </c>
      <c r="J7" s="185">
        <v>5</v>
      </c>
    </row>
    <row r="8" spans="1:12">
      <c r="A8" s="164" t="s">
        <v>66</v>
      </c>
      <c r="B8" s="565" t="s">
        <v>153</v>
      </c>
      <c r="C8" s="566"/>
      <c r="D8" s="566"/>
      <c r="E8" s="566"/>
      <c r="F8" s="566"/>
      <c r="G8" s="567"/>
      <c r="H8" s="184" t="s">
        <v>91</v>
      </c>
      <c r="I8" s="185" t="s">
        <v>132</v>
      </c>
      <c r="J8" s="159" t="s">
        <v>67</v>
      </c>
    </row>
    <row r="9" spans="1:12">
      <c r="A9" s="163"/>
      <c r="B9" s="447" t="s">
        <v>344</v>
      </c>
      <c r="C9" s="448"/>
      <c r="D9" s="448"/>
      <c r="E9" s="448"/>
      <c r="F9" s="448"/>
      <c r="G9" s="449"/>
      <c r="H9" s="184" t="s">
        <v>53</v>
      </c>
      <c r="I9" s="185" t="s">
        <v>17</v>
      </c>
      <c r="J9" s="183">
        <f>IF($I$9 = "筋力",基本!$C$5,IF($I$9 = "耐久力",基本!$C$6,IF($I$9 = "敏捷力",基本!$C$7,IF($I$9 = "知力",基本!$C$8,IF($I$9 = "判断力",基本!$C$9,IF($I$9 = "魅力",基本!$C$10,""))))))</f>
        <v>6</v>
      </c>
      <c r="K9" s="185" t="s">
        <v>21</v>
      </c>
    </row>
    <row r="10" spans="1:12" ht="13.5" customHeight="1">
      <c r="A10" s="170"/>
      <c r="B10" s="447" t="s">
        <v>154</v>
      </c>
      <c r="C10" s="448"/>
      <c r="D10" s="448"/>
      <c r="E10" s="448"/>
      <c r="F10" s="448"/>
      <c r="G10" s="449"/>
      <c r="H10" s="184" t="s">
        <v>63</v>
      </c>
      <c r="I10" s="185">
        <v>0</v>
      </c>
      <c r="J10" s="410" t="s">
        <v>55</v>
      </c>
      <c r="K10" s="411"/>
      <c r="L10" s="183">
        <f>IF($I$8=基本!$F$4,基本!$O$7,IF($I$8=基本!$F$13,基本!$O$16,IF($I$8=基本!$F$22,基本!$O$25,IF($I$8=基本!$F$31,基本!$O$34,IF($I$8=基本!$F$40,基本!$O$43,0)))))</f>
        <v>11</v>
      </c>
    </row>
    <row r="11" spans="1:12" ht="13.5" customHeight="1">
      <c r="A11" s="163"/>
      <c r="B11" s="447" t="s">
        <v>283</v>
      </c>
      <c r="C11" s="448"/>
      <c r="D11" s="448"/>
      <c r="E11" s="448"/>
      <c r="F11" s="448"/>
      <c r="G11" s="449"/>
      <c r="H11" s="167" t="s">
        <v>54</v>
      </c>
      <c r="I11" s="185" t="s">
        <v>17</v>
      </c>
      <c r="J11" s="169">
        <f>IF($I$9 = "筋力",基本!$C$5,IF($I$11 = "耐久力",基本!$C$6,IF($I$11 = "敏捷力",基本!$C$7,IF($I$11 = "知力",基本!$C$8,IF($I$11 = "判断力",基本!$C$9,IF($I$11 = "魅力",基本!$C$10,""))))))</f>
        <v>6</v>
      </c>
      <c r="L11" s="153"/>
    </row>
    <row r="12" spans="1:12" ht="7.5" customHeight="1">
      <c r="A12" s="165"/>
      <c r="B12" s="627"/>
      <c r="C12" s="607"/>
      <c r="D12" s="607"/>
      <c r="E12" s="607"/>
      <c r="F12" s="607"/>
      <c r="G12" s="608"/>
      <c r="H12" s="184" t="s">
        <v>64</v>
      </c>
      <c r="I12" s="185">
        <v>0</v>
      </c>
      <c r="J12" s="410" t="s">
        <v>56</v>
      </c>
      <c r="K12" s="411"/>
      <c r="L12" s="183">
        <f>IF($I$8=基本!$F$4,基本!$O$9,IF($I$8=基本!$F$13,基本!$O$18,IF($I$8=基本!$F$22,基本!$O$27,IF($I$8=基本!$F$31,基本!$O$36,IF($I$8=基本!$F$40,基本!$O$45,0)))))</f>
        <v>2</v>
      </c>
    </row>
    <row r="13" spans="1:12">
      <c r="A13" s="163" t="s">
        <v>155</v>
      </c>
      <c r="B13" s="447" t="s">
        <v>157</v>
      </c>
      <c r="C13" s="448"/>
      <c r="D13" s="448"/>
      <c r="E13" s="448"/>
      <c r="F13" s="448"/>
      <c r="G13" s="449"/>
      <c r="H13" s="168" t="s">
        <v>92</v>
      </c>
      <c r="I13" s="185">
        <v>3</v>
      </c>
      <c r="J13" s="184" t="s">
        <v>46</v>
      </c>
      <c r="K13" s="185">
        <v>6</v>
      </c>
    </row>
    <row r="14" spans="1:12">
      <c r="A14" s="163"/>
      <c r="B14" s="447" t="s">
        <v>156</v>
      </c>
      <c r="C14" s="448"/>
      <c r="D14" s="448"/>
      <c r="E14" s="448"/>
      <c r="F14" s="448"/>
      <c r="G14" s="449"/>
      <c r="H14" s="184" t="s">
        <v>52</v>
      </c>
      <c r="I14" s="185">
        <v>3</v>
      </c>
      <c r="J14" s="184" t="s">
        <v>46</v>
      </c>
      <c r="K14" s="185">
        <v>6</v>
      </c>
    </row>
    <row r="15" spans="1:12">
      <c r="A15" s="163"/>
      <c r="B15" s="447" t="s">
        <v>460</v>
      </c>
      <c r="C15" s="448"/>
      <c r="D15" s="448"/>
      <c r="E15" s="448"/>
      <c r="F15" s="448"/>
      <c r="G15" s="449"/>
      <c r="H15" s="184" t="s">
        <v>65</v>
      </c>
      <c r="I15" s="185" t="s">
        <v>79</v>
      </c>
    </row>
    <row r="16" spans="1:12" ht="4.5" customHeight="1">
      <c r="A16" s="165"/>
      <c r="B16" s="606"/>
      <c r="C16" s="607"/>
      <c r="D16" s="607"/>
      <c r="E16" s="607"/>
      <c r="F16" s="607"/>
      <c r="G16" s="608"/>
      <c r="H16" s="184" t="s">
        <v>107</v>
      </c>
      <c r="I16" s="185">
        <v>1</v>
      </c>
      <c r="J16" s="184" t="s">
        <v>46</v>
      </c>
      <c r="K16" s="185">
        <v>6</v>
      </c>
      <c r="L16" s="185" t="s">
        <v>79</v>
      </c>
    </row>
    <row r="17" spans="1:11" s="230" customFormat="1" ht="21">
      <c r="A17" s="163"/>
      <c r="B17" s="741" t="str">
        <f>"　　　　　　　　　対象が自分の場合："&amp;基本!D13+$J$11&amp;"HP回復"</f>
        <v>　　　　　　　　　対象が自分の場合：28HP回復</v>
      </c>
      <c r="C17" s="742"/>
      <c r="D17" s="742"/>
      <c r="E17" s="742"/>
      <c r="F17" s="742"/>
      <c r="G17" s="743"/>
      <c r="H17" s="153"/>
      <c r="I17" s="153"/>
    </row>
    <row r="18" spans="1:11" ht="21">
      <c r="A18" s="163"/>
      <c r="B18" s="741" t="str">
        <f>"　　　　　　　　　対象が味方の場合：回復力値＋"&amp;$J$11+1&amp;"HP回復"</f>
        <v>　　　　　　　　　対象が味方の場合：回復力値＋7HP回復</v>
      </c>
      <c r="C18" s="742"/>
      <c r="D18" s="742"/>
      <c r="E18" s="742"/>
      <c r="F18" s="742"/>
      <c r="G18" s="743"/>
      <c r="J18" s="152"/>
      <c r="K18" s="152"/>
    </row>
    <row r="19" spans="1:11" ht="21">
      <c r="A19" s="163"/>
      <c r="B19" s="744" t="str">
        <f>"　　　　　"&amp;"精霊に隣接する味方一人："&amp;I13&amp;"d"&amp;K13&amp;"HP回復"</f>
        <v>　　　　　精霊に隣接する味方一人：3d6HP回復</v>
      </c>
      <c r="C19" s="745"/>
      <c r="D19" s="745"/>
      <c r="E19" s="745"/>
      <c r="F19" s="745"/>
      <c r="G19" s="746"/>
      <c r="J19" s="152"/>
      <c r="K19" s="152"/>
    </row>
    <row r="20" spans="1:11" ht="21">
      <c r="A20" s="163"/>
      <c r="B20" s="744" t="str">
        <f>"　　　　　" &amp; "精霊に隣接する味方全員：" &amp; $J$11 &amp; " （一時的HP)"</f>
        <v>　　　　　精霊に隣接する味方全員：6 （一時的HP)</v>
      </c>
      <c r="C20" s="745"/>
      <c r="D20" s="745"/>
      <c r="E20" s="745"/>
      <c r="F20" s="745"/>
      <c r="G20" s="746"/>
      <c r="J20" s="152"/>
      <c r="K20" s="152"/>
    </row>
    <row r="21" spans="1:11" ht="7.5" customHeight="1">
      <c r="A21" s="165"/>
      <c r="B21" s="606"/>
      <c r="C21" s="607"/>
      <c r="D21" s="607"/>
      <c r="E21" s="607"/>
      <c r="F21" s="607"/>
      <c r="G21" s="608"/>
      <c r="J21" s="152"/>
      <c r="K21" s="152"/>
    </row>
    <row r="22" spans="1:11" ht="18.75" customHeight="1">
      <c r="A22" s="446" t="s">
        <v>328</v>
      </c>
      <c r="B22" s="446"/>
      <c r="C22" s="446"/>
      <c r="D22" s="446"/>
      <c r="E22" s="446"/>
      <c r="F22" s="446"/>
      <c r="G22" s="446"/>
      <c r="I22" s="152"/>
      <c r="J22" s="152"/>
      <c r="K22" s="152"/>
    </row>
    <row r="23" spans="1:11" ht="13.5" customHeight="1">
      <c r="A23" s="481" t="s">
        <v>167</v>
      </c>
      <c r="B23" s="481"/>
      <c r="C23" s="481"/>
      <c r="D23" s="481"/>
      <c r="E23" s="481"/>
      <c r="F23" s="481"/>
      <c r="G23" s="481"/>
    </row>
    <row r="24" spans="1:11" ht="13.5" customHeight="1">
      <c r="A24" s="480" t="s">
        <v>329</v>
      </c>
      <c r="B24" s="480"/>
      <c r="C24" s="480"/>
      <c r="D24" s="480"/>
      <c r="E24" s="480"/>
      <c r="F24" s="480"/>
      <c r="G24" s="480"/>
      <c r="I24" s="152"/>
      <c r="J24" s="152"/>
      <c r="K24" s="152"/>
    </row>
    <row r="25" spans="1:11">
      <c r="A25" s="480" t="s">
        <v>307</v>
      </c>
      <c r="B25" s="480"/>
      <c r="C25" s="480"/>
      <c r="D25" s="480"/>
      <c r="E25" s="480"/>
      <c r="F25" s="480"/>
      <c r="G25" s="480"/>
    </row>
    <row r="26" spans="1:11">
      <c r="A26" s="480" t="s">
        <v>330</v>
      </c>
      <c r="B26" s="480"/>
      <c r="C26" s="480"/>
      <c r="D26" s="480"/>
      <c r="E26" s="480"/>
      <c r="F26" s="480"/>
      <c r="G26" s="480"/>
    </row>
    <row r="27" spans="1:11">
      <c r="A27" s="480" t="s">
        <v>332</v>
      </c>
      <c r="B27" s="480"/>
      <c r="C27" s="480"/>
      <c r="D27" s="480"/>
      <c r="E27" s="480"/>
      <c r="F27" s="480"/>
      <c r="G27" s="480"/>
    </row>
    <row r="28" spans="1:11">
      <c r="A28" s="480" t="s">
        <v>306</v>
      </c>
      <c r="B28" s="480"/>
      <c r="C28" s="480"/>
      <c r="D28" s="480"/>
      <c r="E28" s="480"/>
      <c r="F28" s="480"/>
      <c r="G28" s="480"/>
    </row>
    <row r="29" spans="1:11" ht="18.75" customHeight="1">
      <c r="A29" s="446" t="s">
        <v>600</v>
      </c>
      <c r="B29" s="446"/>
      <c r="C29" s="446"/>
      <c r="D29" s="446"/>
      <c r="E29" s="446"/>
      <c r="F29" s="446"/>
      <c r="G29" s="446"/>
      <c r="I29" s="152"/>
      <c r="J29" s="152"/>
      <c r="K29" s="152"/>
    </row>
    <row r="30" spans="1:11" ht="13.5" customHeight="1">
      <c r="A30" s="481" t="s">
        <v>620</v>
      </c>
      <c r="B30" s="481"/>
      <c r="C30" s="481"/>
      <c r="D30" s="481"/>
      <c r="E30" s="481"/>
      <c r="F30" s="481"/>
      <c r="G30" s="481"/>
    </row>
    <row r="31" spans="1:11" ht="18.75" customHeight="1">
      <c r="A31" s="446" t="s">
        <v>175</v>
      </c>
      <c r="B31" s="446"/>
      <c r="C31" s="446"/>
      <c r="D31" s="446"/>
      <c r="E31" s="446"/>
      <c r="F31" s="446"/>
      <c r="G31" s="446"/>
      <c r="I31" s="152"/>
      <c r="J31" s="152"/>
      <c r="K31" s="152"/>
    </row>
    <row r="32" spans="1:11" ht="13.5" customHeight="1">
      <c r="A32" s="481" t="str">
        <f>"　　君がヒーリング･スピリットを使用した時、目標は追加で" &amp; $J$11 &amp; "HP（【判】）を回復する"</f>
        <v>　　君がヒーリング･スピリットを使用した時、目標は追加で6HP（【判】）を回復する</v>
      </c>
      <c r="B32" s="481"/>
      <c r="C32" s="481"/>
      <c r="D32" s="481"/>
      <c r="E32" s="481"/>
      <c r="F32" s="481"/>
      <c r="G32" s="481"/>
    </row>
    <row r="33" spans="1:12" ht="18.75" customHeight="1">
      <c r="A33" s="446" t="s">
        <v>174</v>
      </c>
      <c r="B33" s="446"/>
      <c r="C33" s="446"/>
      <c r="D33" s="446"/>
      <c r="E33" s="446"/>
      <c r="F33" s="446"/>
      <c r="G33" s="446"/>
      <c r="I33" s="152"/>
      <c r="J33" s="152"/>
      <c r="K33" s="152"/>
    </row>
    <row r="34" spans="1:12" ht="13.5" customHeight="1">
      <c r="A34" s="481" t="s">
        <v>158</v>
      </c>
      <c r="B34" s="481"/>
      <c r="C34" s="481"/>
      <c r="D34" s="481"/>
      <c r="E34" s="481"/>
      <c r="F34" s="481"/>
      <c r="G34" s="481"/>
    </row>
    <row r="35" spans="1:12" ht="13.5" customHeight="1">
      <c r="A35" s="481" t="str">
        <f>"　　" &amp; $J$11 &amp; " （一時的HP）（【判】）を得る。"</f>
        <v>　　6 （一時的HP）（【判】）を得る。</v>
      </c>
      <c r="B35" s="481"/>
      <c r="C35" s="481"/>
      <c r="D35" s="481"/>
      <c r="E35" s="481"/>
      <c r="F35" s="481"/>
      <c r="G35" s="481"/>
    </row>
    <row r="36" spans="1:12" ht="9" customHeight="1">
      <c r="A36" s="607"/>
      <c r="B36" s="607"/>
      <c r="C36" s="607"/>
      <c r="D36" s="607"/>
      <c r="E36" s="607"/>
      <c r="F36" s="607"/>
      <c r="G36" s="607"/>
    </row>
    <row r="37" spans="1:12">
      <c r="A37" s="568" t="s">
        <v>51</v>
      </c>
      <c r="B37" s="569"/>
      <c r="C37" s="569"/>
      <c r="D37" s="569"/>
      <c r="E37" s="569"/>
      <c r="F37" s="569"/>
      <c r="G37" s="570"/>
    </row>
    <row r="38" spans="1:12" s="153" customFormat="1" ht="22.5" customHeight="1">
      <c r="A38" s="571" t="s">
        <v>352</v>
      </c>
      <c r="B38" s="572"/>
      <c r="C38" s="572"/>
      <c r="D38" s="572"/>
      <c r="E38" s="572"/>
      <c r="F38" s="572"/>
      <c r="G38" s="573"/>
      <c r="L38" s="152"/>
    </row>
    <row r="39" spans="1:12" s="153" customFormat="1">
      <c r="A39" s="663" t="s">
        <v>353</v>
      </c>
      <c r="B39" s="664"/>
      <c r="C39" s="664"/>
      <c r="D39" s="664"/>
      <c r="E39" s="664"/>
      <c r="F39" s="664"/>
      <c r="G39" s="665"/>
      <c r="L39" s="152"/>
    </row>
    <row r="40" spans="1:12" s="153" customFormat="1" ht="6.75" customHeight="1">
      <c r="A40" s="447"/>
      <c r="B40" s="448"/>
      <c r="C40" s="448"/>
      <c r="D40" s="448"/>
      <c r="E40" s="448"/>
      <c r="F40" s="448"/>
      <c r="G40" s="449"/>
      <c r="L40" s="152"/>
    </row>
    <row r="41" spans="1:12" s="153" customFormat="1" ht="15.75" customHeight="1">
      <c r="A41" s="750" t="s">
        <v>599</v>
      </c>
      <c r="B41" s="751"/>
      <c r="C41" s="751"/>
      <c r="D41" s="751"/>
      <c r="E41" s="751"/>
      <c r="F41" s="751"/>
      <c r="G41" s="752"/>
      <c r="L41" s="152"/>
    </row>
    <row r="42" spans="1:12">
      <c r="A42" s="447" t="s">
        <v>603</v>
      </c>
      <c r="B42" s="448"/>
      <c r="C42" s="448"/>
      <c r="D42" s="448"/>
      <c r="E42" s="448"/>
      <c r="F42" s="448"/>
      <c r="G42" s="449"/>
    </row>
    <row r="43" spans="1:12" s="153" customFormat="1">
      <c r="A43" s="447" t="s">
        <v>602</v>
      </c>
      <c r="B43" s="448"/>
      <c r="C43" s="448"/>
      <c r="D43" s="448"/>
      <c r="E43" s="448"/>
      <c r="F43" s="448"/>
      <c r="G43" s="449"/>
      <c r="L43" s="152"/>
    </row>
    <row r="44" spans="1:12" s="153" customFormat="1">
      <c r="A44" s="450" t="s">
        <v>610</v>
      </c>
      <c r="B44" s="451"/>
      <c r="C44" s="451"/>
      <c r="D44" s="451"/>
      <c r="E44" s="451"/>
      <c r="F44" s="451"/>
      <c r="G44" s="452"/>
      <c r="L44" s="152"/>
    </row>
    <row r="45" spans="1:12" s="153" customFormat="1" ht="5.25" customHeight="1">
      <c r="A45" s="447"/>
      <c r="B45" s="448"/>
      <c r="C45" s="448"/>
      <c r="D45" s="448"/>
      <c r="E45" s="448"/>
      <c r="F45" s="448"/>
      <c r="G45" s="449"/>
      <c r="L45" s="152"/>
    </row>
    <row r="46" spans="1:12" s="153" customFormat="1" ht="15.75" customHeight="1">
      <c r="A46" s="747" t="s">
        <v>604</v>
      </c>
      <c r="B46" s="748"/>
      <c r="C46" s="748"/>
      <c r="D46" s="748"/>
      <c r="E46" s="748"/>
      <c r="F46" s="748"/>
      <c r="G46" s="749"/>
      <c r="L46" s="152"/>
    </row>
    <row r="47" spans="1:12" s="153" customFormat="1">
      <c r="A47" s="450" t="s">
        <v>607</v>
      </c>
      <c r="B47" s="451"/>
      <c r="C47" s="451"/>
      <c r="D47" s="451"/>
      <c r="E47" s="451"/>
      <c r="F47" s="451"/>
      <c r="G47" s="452"/>
      <c r="L47" s="152"/>
    </row>
    <row r="48" spans="1:12" s="153" customFormat="1" ht="9" customHeight="1">
      <c r="A48" s="447"/>
      <c r="B48" s="448"/>
      <c r="C48" s="448"/>
      <c r="D48" s="448"/>
      <c r="E48" s="448"/>
      <c r="F48" s="448"/>
      <c r="G48" s="449"/>
      <c r="L48" s="152"/>
    </row>
    <row r="49" spans="1:12" s="153" customFormat="1" ht="19.5" customHeight="1">
      <c r="A49" s="599" t="s">
        <v>388</v>
      </c>
      <c r="B49" s="478"/>
      <c r="C49" s="478"/>
      <c r="D49" s="478"/>
      <c r="E49" s="478"/>
      <c r="F49" s="478"/>
      <c r="G49" s="600"/>
      <c r="L49" s="347"/>
    </row>
    <row r="50" spans="1:12" s="153" customFormat="1">
      <c r="A50" s="447" t="s">
        <v>605</v>
      </c>
      <c r="B50" s="448"/>
      <c r="C50" s="448"/>
      <c r="D50" s="448"/>
      <c r="E50" s="448"/>
      <c r="F50" s="448"/>
      <c r="G50" s="449"/>
      <c r="L50" s="152"/>
    </row>
    <row r="51" spans="1:12" s="153" customFormat="1">
      <c r="A51" s="447" t="s">
        <v>608</v>
      </c>
      <c r="B51" s="448"/>
      <c r="C51" s="448"/>
      <c r="D51" s="448"/>
      <c r="E51" s="448"/>
      <c r="F51" s="448"/>
      <c r="G51" s="449"/>
      <c r="L51" s="152"/>
    </row>
    <row r="52" spans="1:12">
      <c r="A52" s="447" t="s">
        <v>611</v>
      </c>
      <c r="B52" s="448"/>
      <c r="C52" s="448"/>
      <c r="D52" s="448"/>
      <c r="E52" s="448"/>
      <c r="F52" s="448"/>
      <c r="G52" s="449"/>
    </row>
    <row r="53" spans="1:12" s="347" customFormat="1">
      <c r="A53" s="447" t="s">
        <v>606</v>
      </c>
      <c r="B53" s="448"/>
      <c r="C53" s="448"/>
      <c r="D53" s="448"/>
      <c r="E53" s="448"/>
      <c r="F53" s="448"/>
      <c r="G53" s="449"/>
      <c r="H53" s="153"/>
      <c r="I53" s="153"/>
      <c r="J53" s="153"/>
      <c r="K53" s="153"/>
    </row>
    <row r="54" spans="1:12" s="347" customFormat="1" ht="5.25" customHeight="1">
      <c r="A54" s="447"/>
      <c r="B54" s="448"/>
      <c r="C54" s="448"/>
      <c r="D54" s="448"/>
      <c r="E54" s="448"/>
      <c r="F54" s="448"/>
      <c r="G54" s="449"/>
      <c r="H54" s="153"/>
      <c r="I54" s="153"/>
      <c r="J54" s="153"/>
      <c r="K54" s="153"/>
    </row>
    <row r="55" spans="1:12" s="153" customFormat="1" ht="19.5" customHeight="1">
      <c r="A55" s="599" t="s">
        <v>361</v>
      </c>
      <c r="B55" s="478"/>
      <c r="C55" s="478"/>
      <c r="D55" s="478"/>
      <c r="E55" s="478"/>
      <c r="F55" s="478"/>
      <c r="G55" s="600"/>
      <c r="L55" s="347"/>
    </row>
    <row r="56" spans="1:12" s="347" customFormat="1">
      <c r="A56" s="447" t="s">
        <v>609</v>
      </c>
      <c r="B56" s="448"/>
      <c r="C56" s="448"/>
      <c r="D56" s="448"/>
      <c r="E56" s="448"/>
      <c r="F56" s="448"/>
      <c r="G56" s="449"/>
      <c r="H56" s="153"/>
      <c r="I56" s="153"/>
      <c r="J56" s="153"/>
      <c r="K56" s="153"/>
    </row>
    <row r="57" spans="1:12" s="153" customFormat="1" ht="5.25" customHeight="1">
      <c r="A57" s="606"/>
      <c r="B57" s="607"/>
      <c r="C57" s="607"/>
      <c r="D57" s="607"/>
      <c r="E57" s="607"/>
      <c r="F57" s="607"/>
      <c r="G57" s="608"/>
      <c r="L57" s="152"/>
    </row>
    <row r="58" spans="1:12" s="153" customFormat="1" ht="21">
      <c r="A58" s="171" t="s">
        <v>33</v>
      </c>
      <c r="B58" s="187" t="str">
        <f>$B$1</f>
        <v>クラス特徴</v>
      </c>
      <c r="C58" s="173" t="s">
        <v>42</v>
      </c>
      <c r="D58" s="174" t="str">
        <f>$E$1</f>
        <v>遭遇毎</v>
      </c>
      <c r="E58" s="675" t="str">
        <f>$B$2</f>
        <v>ヒーリング・スピリット</v>
      </c>
      <c r="F58" s="676"/>
      <c r="G58" s="677"/>
      <c r="L58" s="152"/>
    </row>
  </sheetData>
  <mergeCells count="60">
    <mergeCell ref="A57:G57"/>
    <mergeCell ref="E58:G58"/>
    <mergeCell ref="A31:G31"/>
    <mergeCell ref="A32:G32"/>
    <mergeCell ref="A33:G33"/>
    <mergeCell ref="A35:G35"/>
    <mergeCell ref="A34:G34"/>
    <mergeCell ref="A52:G52"/>
    <mergeCell ref="A37:G37"/>
    <mergeCell ref="A51:G51"/>
    <mergeCell ref="A39:G39"/>
    <mergeCell ref="A40:G40"/>
    <mergeCell ref="A41:G41"/>
    <mergeCell ref="A42:G42"/>
    <mergeCell ref="A43:G43"/>
    <mergeCell ref="A44:G44"/>
    <mergeCell ref="A45:G45"/>
    <mergeCell ref="A46:G46"/>
    <mergeCell ref="A47:G47"/>
    <mergeCell ref="A48:G48"/>
    <mergeCell ref="A50:G50"/>
    <mergeCell ref="A49:G49"/>
    <mergeCell ref="A29:G29"/>
    <mergeCell ref="A36:G36"/>
    <mergeCell ref="B16:G16"/>
    <mergeCell ref="A30:G30"/>
    <mergeCell ref="A22:G22"/>
    <mergeCell ref="A23:G23"/>
    <mergeCell ref="A24:G24"/>
    <mergeCell ref="B21:G21"/>
    <mergeCell ref="A25:G25"/>
    <mergeCell ref="A26:G26"/>
    <mergeCell ref="A27:G27"/>
    <mergeCell ref="A28:G28"/>
    <mergeCell ref="B6:D6"/>
    <mergeCell ref="B7:D7"/>
    <mergeCell ref="B8:G8"/>
    <mergeCell ref="B9:G9"/>
    <mergeCell ref="B10:G10"/>
    <mergeCell ref="B1:C1"/>
    <mergeCell ref="F1:G1"/>
    <mergeCell ref="B2:G2"/>
    <mergeCell ref="B4:G4"/>
    <mergeCell ref="B5:G5"/>
    <mergeCell ref="A53:G53"/>
    <mergeCell ref="A54:G54"/>
    <mergeCell ref="A55:G55"/>
    <mergeCell ref="A56:G56"/>
    <mergeCell ref="J10:K10"/>
    <mergeCell ref="B11:G11"/>
    <mergeCell ref="B12:G12"/>
    <mergeCell ref="J12:K12"/>
    <mergeCell ref="B13:G13"/>
    <mergeCell ref="B14:G14"/>
    <mergeCell ref="B15:G15"/>
    <mergeCell ref="A38:G38"/>
    <mergeCell ref="B18:G18"/>
    <mergeCell ref="B17:G17"/>
    <mergeCell ref="B19:G19"/>
    <mergeCell ref="B20:G20"/>
  </mergeCells>
  <phoneticPr fontId="1"/>
  <pageMargins left="0.70866141732283472" right="0.70866141732283472" top="0.74803149606299213" bottom="0.19685039370078741" header="0.31496062992125984" footer="0.31496062992125984"/>
  <pageSetup paperSize="9" orientation="portrait" horizontalDpi="300" verticalDpi="300" r:id="rId1"/>
  <headerFooter>
    <oddHeader>&amp;R&amp;D</oddHeader>
  </headerFooter>
  <extLst>
    <ext xmlns:x14="http://schemas.microsoft.com/office/spreadsheetml/2009/9/main" uri="{CCE6A557-97BC-4b89-ADB6-D9C93CAAB3DF}">
      <x14:dataValidations xmlns:xm="http://schemas.microsoft.com/office/excel/2006/main" count="6">
        <x14:dataValidation type="list" allowBlank="1" showInputMessage="1" showErrorMessage="1">
          <x14:formula1>
            <xm:f>基本!$A$25:$A$30</xm:f>
          </x14:formula1>
          <xm:sqref>I6</xm:sqref>
        </x14:dataValidation>
        <x14:dataValidation type="list" allowBlank="1" showInputMessage="1" showErrorMessage="1">
          <x14:formula1>
            <xm:f>基本!$A$14:$A$17</xm:f>
          </x14:formula1>
          <xm:sqref>K9</xm:sqref>
        </x14:dataValidation>
        <x14:dataValidation type="list" allowBlank="1" showInputMessage="1" showErrorMessage="1">
          <x14:formula1>
            <xm:f>基本!$A$5:$A$10</xm:f>
          </x14:formula1>
          <xm:sqref>I11 I9</xm:sqref>
        </x14:dataValidation>
        <x14:dataValidation type="list" allowBlank="1" showInputMessage="1" showErrorMessage="1">
          <x14:formula1>
            <xm:f>基本!$C$25:$C$35</xm:f>
          </x14:formula1>
          <xm:sqref>I15 L16</xm:sqref>
        </x14:dataValidation>
        <x14:dataValidation type="list" allowBlank="1" showInputMessage="1" showErrorMessage="1">
          <x14:formula1>
            <xm:f>基本!$D$25:$D$29</xm:f>
          </x14:formula1>
          <xm:sqref>I8</xm:sqref>
        </x14:dataValidation>
        <x14:dataValidation type="list" allowBlank="1" showInputMessage="1" showErrorMessage="1">
          <x14:formula1>
            <xm:f>基本!$B$25:$B$29</xm:f>
          </x14:formula1>
          <xm:sqref>I7</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61D02"/>
  </sheetPr>
  <dimension ref="A1:L57"/>
  <sheetViews>
    <sheetView workbookViewId="0"/>
  </sheetViews>
  <sheetFormatPr defaultRowHeight="13.5"/>
  <cols>
    <col min="1" max="1" width="7.875" style="152" customWidth="1"/>
    <col min="2" max="2" width="8.5" style="152" customWidth="1"/>
    <col min="3" max="3" width="6.625" style="152" customWidth="1"/>
    <col min="4" max="4" width="15.75" style="152" customWidth="1"/>
    <col min="5" max="6" width="15.75" style="153" customWidth="1"/>
    <col min="7" max="7" width="18.25" style="153" customWidth="1"/>
    <col min="8" max="8" width="17.375" style="153" customWidth="1"/>
    <col min="9" max="9" width="14.625" style="153" customWidth="1"/>
    <col min="10" max="10" width="8.375" style="153" customWidth="1"/>
    <col min="11" max="11" width="7.5" style="153" customWidth="1"/>
    <col min="12" max="12" width="7.875" style="152" customWidth="1"/>
    <col min="13" max="13" width="9.25" style="152" customWidth="1"/>
    <col min="14" max="14" width="12.375" style="152" customWidth="1"/>
    <col min="15" max="16384" width="9" style="152"/>
  </cols>
  <sheetData>
    <row r="1" spans="1:12" ht="21">
      <c r="A1" s="175"/>
      <c r="B1" s="739" t="s">
        <v>106</v>
      </c>
      <c r="C1" s="740"/>
      <c r="D1" s="176" t="s">
        <v>42</v>
      </c>
      <c r="E1" s="177" t="s">
        <v>60</v>
      </c>
      <c r="F1" s="660"/>
      <c r="G1" s="661"/>
      <c r="H1" s="159" t="s">
        <v>57</v>
      </c>
    </row>
    <row r="2" spans="1:12" ht="24.75" customHeight="1">
      <c r="A2" s="176" t="s">
        <v>0</v>
      </c>
      <c r="B2" s="662" t="s">
        <v>216</v>
      </c>
      <c r="C2" s="662"/>
      <c r="D2" s="662"/>
      <c r="E2" s="662"/>
      <c r="F2" s="662"/>
      <c r="G2" s="662"/>
      <c r="H2" s="159" t="s">
        <v>58</v>
      </c>
    </row>
    <row r="3" spans="1:12" ht="19.5" customHeight="1">
      <c r="A3" s="158" t="s">
        <v>50</v>
      </c>
      <c r="B3" s="153"/>
      <c r="C3" s="153"/>
      <c r="D3" s="153"/>
      <c r="I3" s="159"/>
    </row>
    <row r="4" spans="1:12">
      <c r="A4" s="160" t="s">
        <v>48</v>
      </c>
      <c r="B4" s="460" t="s">
        <v>217</v>
      </c>
      <c r="C4" s="461"/>
      <c r="D4" s="461"/>
      <c r="E4" s="461"/>
      <c r="F4" s="461"/>
      <c r="G4" s="462"/>
    </row>
    <row r="5" spans="1:12">
      <c r="A5" s="161" t="s">
        <v>41</v>
      </c>
      <c r="B5" s="460" t="s">
        <v>218</v>
      </c>
      <c r="C5" s="461"/>
      <c r="D5" s="461"/>
      <c r="E5" s="461"/>
      <c r="F5" s="461"/>
      <c r="G5" s="462"/>
    </row>
    <row r="6" spans="1:12">
      <c r="A6" s="161" t="s">
        <v>8</v>
      </c>
      <c r="B6" s="460" t="s">
        <v>186</v>
      </c>
      <c r="C6" s="461"/>
      <c r="D6" s="462"/>
      <c r="E6" s="189" t="s">
        <v>45</v>
      </c>
      <c r="F6" s="188" t="str">
        <f>IF($I$6 = 0,"", $I$6)</f>
        <v>近接</v>
      </c>
      <c r="G6" s="188">
        <f>IF($J$6 = 0,"", $J$6)</f>
        <v>1</v>
      </c>
      <c r="H6" s="189" t="s">
        <v>45</v>
      </c>
      <c r="I6" s="190" t="s">
        <v>74</v>
      </c>
      <c r="J6" s="190">
        <v>1</v>
      </c>
    </row>
    <row r="7" spans="1:12">
      <c r="A7" s="162" t="s">
        <v>7</v>
      </c>
      <c r="B7" s="460" t="s">
        <v>326</v>
      </c>
      <c r="C7" s="461"/>
      <c r="D7" s="462"/>
      <c r="E7" s="189" t="s">
        <v>71</v>
      </c>
      <c r="F7" s="188" t="str">
        <f>IF($I$7 = 0,"", $I$7)</f>
        <v/>
      </c>
      <c r="G7" s="178" t="str">
        <f>IF($J$7 = 0,"", $J$7)</f>
        <v/>
      </c>
      <c r="H7" s="189" t="s">
        <v>71</v>
      </c>
      <c r="I7" s="190"/>
      <c r="J7" s="190">
        <v>0</v>
      </c>
    </row>
    <row r="8" spans="1:12">
      <c r="A8" s="164" t="s">
        <v>198</v>
      </c>
      <c r="B8" s="765" t="s">
        <v>461</v>
      </c>
      <c r="C8" s="766"/>
      <c r="D8" s="766"/>
      <c r="E8" s="766"/>
      <c r="F8" s="766"/>
      <c r="G8" s="767"/>
      <c r="H8" s="189" t="s">
        <v>91</v>
      </c>
      <c r="I8" s="190" t="s">
        <v>132</v>
      </c>
      <c r="J8" s="159" t="s">
        <v>67</v>
      </c>
    </row>
    <row r="9" spans="1:12">
      <c r="A9" s="164" t="s">
        <v>66</v>
      </c>
      <c r="B9" s="565" t="s">
        <v>219</v>
      </c>
      <c r="C9" s="566"/>
      <c r="D9" s="566"/>
      <c r="E9" s="566"/>
      <c r="F9" s="566"/>
      <c r="G9" s="567"/>
      <c r="H9" s="189" t="s">
        <v>53</v>
      </c>
      <c r="I9" s="190" t="s">
        <v>17</v>
      </c>
      <c r="J9" s="188">
        <f>IF($I$9 = "筋力",基本!$C$5,IF($I$9 = "耐久力",基本!$C$6,IF($I$9 = "敏捷力",基本!$C$7,IF($I$9 = "知力",基本!$C$8,IF($I$9 = "判断力",基本!$C$9,IF($I$9 = "魅力",基本!$C$10,""))))))</f>
        <v>6</v>
      </c>
      <c r="K9" s="190" t="s">
        <v>21</v>
      </c>
    </row>
    <row r="10" spans="1:12" ht="13.5" customHeight="1">
      <c r="A10" s="163"/>
      <c r="B10" s="447" t="s">
        <v>222</v>
      </c>
      <c r="C10" s="448"/>
      <c r="D10" s="448"/>
      <c r="E10" s="448"/>
      <c r="F10" s="448"/>
      <c r="G10" s="449"/>
      <c r="H10" s="189" t="s">
        <v>63</v>
      </c>
      <c r="I10" s="190">
        <v>0</v>
      </c>
      <c r="J10" s="410" t="s">
        <v>55</v>
      </c>
      <c r="K10" s="411"/>
      <c r="L10" s="188">
        <f>IF($I$8=基本!$F$4,基本!$O$7,IF($I$8=基本!$F$13,基本!$O$16,IF($I$8=基本!$F$22,基本!$O$25,IF($I$8=基本!$F$31,基本!$O$34,IF($I$8=基本!$F$40,基本!$O$43,0)))))</f>
        <v>11</v>
      </c>
    </row>
    <row r="11" spans="1:12" ht="13.5" customHeight="1">
      <c r="A11" s="163"/>
      <c r="B11" s="447" t="s">
        <v>220</v>
      </c>
      <c r="C11" s="448"/>
      <c r="D11" s="448"/>
      <c r="E11" s="448"/>
      <c r="F11" s="448"/>
      <c r="G11" s="449"/>
      <c r="H11" s="167" t="s">
        <v>54</v>
      </c>
      <c r="I11" s="190" t="s">
        <v>17</v>
      </c>
      <c r="J11" s="169">
        <f>IF($I$9 = "筋力",基本!$C$5,IF($I$11 = "耐久力",基本!$C$6,IF($I$11 = "敏捷力",基本!$C$7,IF($I$11 = "知力",基本!$C$8,IF($I$11 = "判断力",基本!$C$9,IF($I$11 = "魅力",基本!$C$10,""))))))</f>
        <v>6</v>
      </c>
      <c r="L11" s="153"/>
    </row>
    <row r="12" spans="1:12">
      <c r="A12" s="163"/>
      <c r="B12" s="447" t="s">
        <v>221</v>
      </c>
      <c r="C12" s="448"/>
      <c r="D12" s="448"/>
      <c r="E12" s="448"/>
      <c r="F12" s="448"/>
      <c r="G12" s="449"/>
      <c r="H12" s="189" t="s">
        <v>64</v>
      </c>
      <c r="I12" s="190">
        <v>0</v>
      </c>
      <c r="J12" s="410" t="s">
        <v>56</v>
      </c>
      <c r="K12" s="411"/>
      <c r="L12" s="188">
        <f>IF($I$8=基本!$F$4,基本!$O$9,IF($I$8=基本!$F$13,基本!$O$18,IF($I$8=基本!$F$22,基本!$O$27,IF($I$8=基本!$F$31,基本!$O$36,IF($I$8=基本!$F$40,基本!$O$45,0)))))</f>
        <v>2</v>
      </c>
    </row>
    <row r="13" spans="1:12">
      <c r="A13" s="163"/>
      <c r="B13" s="447"/>
      <c r="C13" s="448"/>
      <c r="D13" s="448"/>
      <c r="E13" s="448"/>
      <c r="F13" s="448"/>
      <c r="G13" s="449"/>
      <c r="H13" s="168" t="s">
        <v>92</v>
      </c>
      <c r="I13" s="190">
        <v>3</v>
      </c>
      <c r="J13" s="189" t="s">
        <v>46</v>
      </c>
      <c r="K13" s="190">
        <v>6</v>
      </c>
    </row>
    <row r="14" spans="1:12">
      <c r="A14" s="163"/>
      <c r="B14" s="447"/>
      <c r="C14" s="448"/>
      <c r="D14" s="448"/>
      <c r="E14" s="448"/>
      <c r="F14" s="448"/>
      <c r="G14" s="449"/>
      <c r="H14" s="189" t="s">
        <v>52</v>
      </c>
      <c r="I14" s="190">
        <v>3</v>
      </c>
      <c r="J14" s="189" t="s">
        <v>46</v>
      </c>
      <c r="K14" s="190">
        <v>6</v>
      </c>
    </row>
    <row r="15" spans="1:12">
      <c r="A15" s="163"/>
      <c r="B15" s="447"/>
      <c r="C15" s="448"/>
      <c r="D15" s="448"/>
      <c r="E15" s="448"/>
      <c r="F15" s="448"/>
      <c r="G15" s="449"/>
      <c r="H15" s="189" t="s">
        <v>65</v>
      </c>
      <c r="I15" s="190"/>
    </row>
    <row r="16" spans="1:12">
      <c r="A16" s="163"/>
      <c r="B16" s="447"/>
      <c r="C16" s="448"/>
      <c r="D16" s="448"/>
      <c r="E16" s="448"/>
      <c r="F16" s="448"/>
      <c r="G16" s="449"/>
      <c r="H16" s="189" t="s">
        <v>107</v>
      </c>
      <c r="I16" s="190"/>
      <c r="J16" s="189" t="s">
        <v>46</v>
      </c>
      <c r="K16" s="190"/>
      <c r="L16" s="190"/>
    </row>
    <row r="17" spans="1:12">
      <c r="A17" s="163"/>
      <c r="B17" s="762"/>
      <c r="C17" s="763"/>
      <c r="D17" s="763"/>
      <c r="E17" s="763"/>
      <c r="F17" s="763"/>
      <c r="G17" s="764"/>
      <c r="J17" s="152"/>
      <c r="K17" s="152"/>
    </row>
    <row r="18" spans="1:12">
      <c r="A18" s="163"/>
      <c r="B18" s="735"/>
      <c r="C18" s="736"/>
      <c r="D18" s="736"/>
      <c r="E18" s="736"/>
      <c r="F18" s="736"/>
      <c r="G18" s="737"/>
      <c r="J18" s="152"/>
      <c r="K18" s="152"/>
    </row>
    <row r="19" spans="1:12">
      <c r="A19" s="163"/>
      <c r="B19" s="447"/>
      <c r="C19" s="448"/>
      <c r="D19" s="448"/>
      <c r="E19" s="448"/>
      <c r="F19" s="448"/>
      <c r="G19" s="449"/>
      <c r="J19" s="152"/>
      <c r="K19" s="152"/>
    </row>
    <row r="20" spans="1:12" ht="21">
      <c r="A20" s="163"/>
      <c r="B20" s="738" t="str">
        <f>"　　　　　　　　　　　　　" &amp; J9+2 &amp; " ダメージ＋横滑り"</f>
        <v>　　　　　　　　　　　　　8 ダメージ＋横滑り</v>
      </c>
      <c r="C20" s="453"/>
      <c r="D20" s="453"/>
      <c r="E20" s="453"/>
      <c r="F20" s="453"/>
      <c r="G20" s="454"/>
      <c r="J20" s="152"/>
      <c r="K20" s="152"/>
    </row>
    <row r="21" spans="1:12">
      <c r="A21" s="163"/>
      <c r="B21" s="447"/>
      <c r="C21" s="448"/>
      <c r="D21" s="448"/>
      <c r="E21" s="448"/>
      <c r="F21" s="448"/>
      <c r="G21" s="449"/>
      <c r="J21" s="152"/>
      <c r="K21" s="152"/>
    </row>
    <row r="22" spans="1:12">
      <c r="A22" s="165"/>
      <c r="B22" s="606"/>
      <c r="C22" s="607"/>
      <c r="D22" s="607"/>
      <c r="E22" s="607"/>
      <c r="F22" s="607"/>
      <c r="G22" s="608"/>
      <c r="J22" s="152"/>
      <c r="K22" s="152"/>
    </row>
    <row r="23" spans="1:12" ht="24" customHeight="1">
      <c r="A23" s="446"/>
      <c r="B23" s="446"/>
      <c r="C23" s="446"/>
      <c r="D23" s="446"/>
      <c r="E23" s="446"/>
      <c r="F23" s="446"/>
      <c r="G23" s="446"/>
      <c r="I23" s="152"/>
      <c r="J23" s="152"/>
      <c r="K23" s="152"/>
    </row>
    <row r="24" spans="1:12" ht="13.5" customHeight="1">
      <c r="A24" s="481"/>
      <c r="B24" s="481"/>
      <c r="C24" s="481"/>
      <c r="D24" s="481"/>
      <c r="E24" s="481"/>
      <c r="F24" s="481"/>
      <c r="G24" s="481"/>
    </row>
    <row r="25" spans="1:12">
      <c r="A25" s="607"/>
      <c r="B25" s="607"/>
      <c r="C25" s="607"/>
      <c r="D25" s="607"/>
      <c r="E25" s="607"/>
      <c r="F25" s="607"/>
      <c r="G25" s="607"/>
    </row>
    <row r="26" spans="1:12">
      <c r="A26" s="568" t="s">
        <v>51</v>
      </c>
      <c r="B26" s="569"/>
      <c r="C26" s="569"/>
      <c r="D26" s="569"/>
      <c r="E26" s="569"/>
      <c r="F26" s="569"/>
      <c r="G26" s="570"/>
    </row>
    <row r="27" spans="1:12" s="153" customFormat="1" ht="15.75" customHeight="1">
      <c r="A27" s="756" t="s">
        <v>462</v>
      </c>
      <c r="B27" s="757"/>
      <c r="C27" s="757"/>
      <c r="D27" s="757"/>
      <c r="E27" s="757"/>
      <c r="F27" s="757"/>
      <c r="G27" s="758"/>
      <c r="L27" s="152"/>
    </row>
    <row r="28" spans="1:12" s="153" customFormat="1" ht="15.75" customHeight="1">
      <c r="A28" s="759" t="s">
        <v>518</v>
      </c>
      <c r="B28" s="760"/>
      <c r="C28" s="760"/>
      <c r="D28" s="760"/>
      <c r="E28" s="760"/>
      <c r="F28" s="760"/>
      <c r="G28" s="761"/>
      <c r="L28" s="152"/>
    </row>
    <row r="29" spans="1:12" s="153" customFormat="1" ht="13.5" customHeight="1">
      <c r="A29" s="316"/>
      <c r="B29" s="317"/>
      <c r="C29" s="317"/>
      <c r="D29" s="317"/>
      <c r="E29" s="317"/>
      <c r="F29" s="317"/>
      <c r="G29" s="318"/>
      <c r="L29" s="303"/>
    </row>
    <row r="30" spans="1:12" s="153" customFormat="1" ht="15.75" customHeight="1">
      <c r="A30" s="753" t="s">
        <v>534</v>
      </c>
      <c r="B30" s="754"/>
      <c r="C30" s="754"/>
      <c r="D30" s="754"/>
      <c r="E30" s="754"/>
      <c r="F30" s="754"/>
      <c r="G30" s="755"/>
      <c r="L30" s="152"/>
    </row>
    <row r="31" spans="1:12" s="153" customFormat="1">
      <c r="A31" s="718" t="s">
        <v>531</v>
      </c>
      <c r="B31" s="719"/>
      <c r="C31" s="719"/>
      <c r="D31" s="719"/>
      <c r="E31" s="719"/>
      <c r="F31" s="719"/>
      <c r="G31" s="720"/>
      <c r="L31" s="303"/>
    </row>
    <row r="32" spans="1:12" s="153" customFormat="1">
      <c r="A32" s="718" t="s">
        <v>536</v>
      </c>
      <c r="B32" s="719"/>
      <c r="C32" s="719"/>
      <c r="D32" s="719"/>
      <c r="E32" s="719"/>
      <c r="F32" s="719"/>
      <c r="G32" s="720"/>
      <c r="L32" s="303"/>
    </row>
    <row r="33" spans="1:12" s="153" customFormat="1">
      <c r="A33" s="718" t="s">
        <v>532</v>
      </c>
      <c r="B33" s="719"/>
      <c r="C33" s="719"/>
      <c r="D33" s="719"/>
      <c r="E33" s="719"/>
      <c r="F33" s="719"/>
      <c r="G33" s="720"/>
      <c r="L33" s="303"/>
    </row>
    <row r="34" spans="1:12" s="153" customFormat="1">
      <c r="A34" s="718" t="s">
        <v>616</v>
      </c>
      <c r="B34" s="719"/>
      <c r="C34" s="719"/>
      <c r="D34" s="719"/>
      <c r="E34" s="719"/>
      <c r="F34" s="719"/>
      <c r="G34" s="720"/>
      <c r="L34" s="303"/>
    </row>
    <row r="35" spans="1:12" s="153" customFormat="1">
      <c r="A35" s="447" t="s">
        <v>533</v>
      </c>
      <c r="B35" s="448"/>
      <c r="C35" s="448"/>
      <c r="D35" s="448"/>
      <c r="E35" s="448"/>
      <c r="F35" s="448"/>
      <c r="G35" s="449"/>
      <c r="L35" s="303"/>
    </row>
    <row r="36" spans="1:12" s="153" customFormat="1">
      <c r="A36" s="447" t="s">
        <v>617</v>
      </c>
      <c r="B36" s="448"/>
      <c r="C36" s="448"/>
      <c r="D36" s="448"/>
      <c r="E36" s="448"/>
      <c r="F36" s="448"/>
      <c r="G36" s="449"/>
      <c r="L36" s="303"/>
    </row>
    <row r="37" spans="1:12" s="153" customFormat="1">
      <c r="A37" s="306"/>
      <c r="B37" s="304"/>
      <c r="C37" s="304"/>
      <c r="D37" s="304"/>
      <c r="E37" s="304"/>
      <c r="F37" s="304"/>
      <c r="G37" s="305"/>
      <c r="L37" s="303"/>
    </row>
    <row r="38" spans="1:12" s="153" customFormat="1" ht="18.75" customHeight="1">
      <c r="A38" s="753" t="s">
        <v>535</v>
      </c>
      <c r="B38" s="754"/>
      <c r="C38" s="754"/>
      <c r="D38" s="754"/>
      <c r="E38" s="754"/>
      <c r="F38" s="754"/>
      <c r="G38" s="755"/>
      <c r="L38" s="303"/>
    </row>
    <row r="39" spans="1:12" s="153" customFormat="1" ht="15.75" customHeight="1">
      <c r="A39" s="599" t="s">
        <v>519</v>
      </c>
      <c r="B39" s="478"/>
      <c r="C39" s="478"/>
      <c r="D39" s="478"/>
      <c r="E39" s="478"/>
      <c r="F39" s="478"/>
      <c r="G39" s="600"/>
      <c r="L39" s="152"/>
    </row>
    <row r="40" spans="1:12">
      <c r="A40" s="447" t="s">
        <v>524</v>
      </c>
      <c r="B40" s="448"/>
      <c r="C40" s="448"/>
      <c r="D40" s="448"/>
      <c r="E40" s="448"/>
      <c r="F40" s="448"/>
      <c r="G40" s="449"/>
    </row>
    <row r="41" spans="1:12" s="153" customFormat="1" ht="8.25" customHeight="1">
      <c r="A41" s="447"/>
      <c r="B41" s="448"/>
      <c r="C41" s="448"/>
      <c r="D41" s="448"/>
      <c r="E41" s="448"/>
      <c r="F41" s="448"/>
      <c r="G41" s="449"/>
      <c r="L41" s="152"/>
    </row>
    <row r="42" spans="1:12" s="153" customFormat="1" ht="15.75" customHeight="1">
      <c r="A42" s="599" t="s">
        <v>520</v>
      </c>
      <c r="B42" s="478"/>
      <c r="C42" s="478"/>
      <c r="D42" s="478"/>
      <c r="E42" s="478"/>
      <c r="F42" s="478"/>
      <c r="G42" s="600"/>
      <c r="L42" s="303"/>
    </row>
    <row r="43" spans="1:12" s="153" customFormat="1">
      <c r="A43" s="447" t="s">
        <v>618</v>
      </c>
      <c r="B43" s="448"/>
      <c r="C43" s="448"/>
      <c r="D43" s="448"/>
      <c r="E43" s="448"/>
      <c r="F43" s="448"/>
      <c r="G43" s="449"/>
      <c r="L43" s="152"/>
    </row>
    <row r="44" spans="1:12" s="153" customFormat="1">
      <c r="A44" s="447" t="s">
        <v>521</v>
      </c>
      <c r="B44" s="448"/>
      <c r="C44" s="448"/>
      <c r="D44" s="448"/>
      <c r="E44" s="448"/>
      <c r="F44" s="448"/>
      <c r="G44" s="449"/>
      <c r="L44" s="152"/>
    </row>
    <row r="45" spans="1:12" s="153" customFormat="1">
      <c r="A45" s="447" t="s">
        <v>527</v>
      </c>
      <c r="B45" s="448"/>
      <c r="C45" s="448"/>
      <c r="D45" s="448"/>
      <c r="E45" s="448"/>
      <c r="F45" s="448"/>
      <c r="G45" s="449"/>
      <c r="L45" s="303"/>
    </row>
    <row r="46" spans="1:12" s="153" customFormat="1" ht="8.25" customHeight="1">
      <c r="A46" s="447"/>
      <c r="B46" s="448"/>
      <c r="C46" s="448"/>
      <c r="D46" s="448"/>
      <c r="E46" s="448"/>
      <c r="F46" s="448"/>
      <c r="G46" s="449"/>
      <c r="L46" s="152"/>
    </row>
    <row r="47" spans="1:12" s="153" customFormat="1" ht="15.75" customHeight="1">
      <c r="A47" s="599" t="s">
        <v>522</v>
      </c>
      <c r="B47" s="478"/>
      <c r="C47" s="478"/>
      <c r="D47" s="478"/>
      <c r="E47" s="478"/>
      <c r="F47" s="478"/>
      <c r="G47" s="600"/>
      <c r="L47" s="303"/>
    </row>
    <row r="48" spans="1:12" s="153" customFormat="1">
      <c r="A48" s="447" t="s">
        <v>523</v>
      </c>
      <c r="B48" s="448"/>
      <c r="C48" s="448"/>
      <c r="D48" s="448"/>
      <c r="E48" s="448"/>
      <c r="F48" s="448"/>
      <c r="G48" s="449"/>
      <c r="L48" s="152"/>
    </row>
    <row r="49" spans="1:12">
      <c r="A49" s="447" t="s">
        <v>619</v>
      </c>
      <c r="B49" s="448"/>
      <c r="C49" s="448"/>
      <c r="D49" s="448"/>
      <c r="E49" s="448"/>
      <c r="F49" s="448"/>
      <c r="G49" s="449"/>
    </row>
    <row r="50" spans="1:12" s="303" customFormat="1">
      <c r="A50" s="447" t="s">
        <v>529</v>
      </c>
      <c r="B50" s="448"/>
      <c r="C50" s="448"/>
      <c r="D50" s="448"/>
      <c r="E50" s="448"/>
      <c r="F50" s="448"/>
      <c r="G50" s="449"/>
      <c r="H50" s="153"/>
      <c r="I50" s="153"/>
      <c r="J50" s="153"/>
      <c r="K50" s="153"/>
    </row>
    <row r="51" spans="1:12" s="303" customFormat="1">
      <c r="A51" s="447" t="s">
        <v>528</v>
      </c>
      <c r="B51" s="448"/>
      <c r="C51" s="448"/>
      <c r="D51" s="448"/>
      <c r="E51" s="448"/>
      <c r="F51" s="448"/>
      <c r="G51" s="449"/>
      <c r="H51" s="153"/>
      <c r="I51" s="153"/>
      <c r="J51" s="153"/>
      <c r="K51" s="153"/>
    </row>
    <row r="52" spans="1:12" s="153" customFormat="1" ht="8.25" customHeight="1">
      <c r="A52" s="447"/>
      <c r="B52" s="448"/>
      <c r="C52" s="448"/>
      <c r="D52" s="448"/>
      <c r="E52" s="448"/>
      <c r="F52" s="448"/>
      <c r="G52" s="449"/>
      <c r="L52" s="152"/>
    </row>
    <row r="53" spans="1:12" s="153" customFormat="1" ht="15.75" customHeight="1">
      <c r="A53" s="599" t="s">
        <v>525</v>
      </c>
      <c r="B53" s="478"/>
      <c r="C53" s="478"/>
      <c r="D53" s="478"/>
      <c r="E53" s="478"/>
      <c r="F53" s="478"/>
      <c r="G53" s="600"/>
      <c r="L53" s="303"/>
    </row>
    <row r="54" spans="1:12" s="153" customFormat="1">
      <c r="A54" s="447" t="s">
        <v>526</v>
      </c>
      <c r="B54" s="448"/>
      <c r="C54" s="448"/>
      <c r="D54" s="448"/>
      <c r="E54" s="448"/>
      <c r="F54" s="448"/>
      <c r="G54" s="449"/>
      <c r="L54" s="152"/>
    </row>
    <row r="55" spans="1:12">
      <c r="A55" s="447" t="s">
        <v>530</v>
      </c>
      <c r="B55" s="448"/>
      <c r="C55" s="448"/>
      <c r="D55" s="448"/>
      <c r="E55" s="448"/>
      <c r="F55" s="448"/>
      <c r="G55" s="449"/>
    </row>
    <row r="56" spans="1:12" s="153" customFormat="1">
      <c r="A56" s="606"/>
      <c r="B56" s="607"/>
      <c r="C56" s="607"/>
      <c r="D56" s="607"/>
      <c r="E56" s="607"/>
      <c r="F56" s="607"/>
      <c r="G56" s="608"/>
      <c r="L56" s="152"/>
    </row>
    <row r="57" spans="1:12" s="153" customFormat="1" ht="21">
      <c r="A57" s="171" t="s">
        <v>33</v>
      </c>
      <c r="B57" s="192" t="str">
        <f>$B$1</f>
        <v>クラス特徴</v>
      </c>
      <c r="C57" s="173" t="s">
        <v>42</v>
      </c>
      <c r="D57" s="174" t="str">
        <f>$E$1</f>
        <v>遭遇毎</v>
      </c>
      <c r="E57" s="675" t="str">
        <f>$B$2</f>
        <v>センタード･フラリー･オヴ･ブロウズ</v>
      </c>
      <c r="F57" s="676"/>
      <c r="G57" s="677"/>
      <c r="L57" s="152"/>
    </row>
  </sheetData>
  <mergeCells count="57">
    <mergeCell ref="B6:D6"/>
    <mergeCell ref="B7:D7"/>
    <mergeCell ref="B8:G8"/>
    <mergeCell ref="B9:G9"/>
    <mergeCell ref="B10:G10"/>
    <mergeCell ref="B1:C1"/>
    <mergeCell ref="F1:G1"/>
    <mergeCell ref="B2:G2"/>
    <mergeCell ref="B4:G4"/>
    <mergeCell ref="B5:G5"/>
    <mergeCell ref="J10:K10"/>
    <mergeCell ref="B22:G22"/>
    <mergeCell ref="B12:G12"/>
    <mergeCell ref="J12:K12"/>
    <mergeCell ref="B13:G13"/>
    <mergeCell ref="B14:G14"/>
    <mergeCell ref="B15:G15"/>
    <mergeCell ref="B16:G16"/>
    <mergeCell ref="B17:G17"/>
    <mergeCell ref="B18:G18"/>
    <mergeCell ref="B19:G19"/>
    <mergeCell ref="B20:G20"/>
    <mergeCell ref="B21:G21"/>
    <mergeCell ref="B11:G11"/>
    <mergeCell ref="A50:G50"/>
    <mergeCell ref="A51:G51"/>
    <mergeCell ref="A23:G23"/>
    <mergeCell ref="A24:G24"/>
    <mergeCell ref="A25:G25"/>
    <mergeCell ref="A26:G26"/>
    <mergeCell ref="A27:G27"/>
    <mergeCell ref="A48:G48"/>
    <mergeCell ref="A49:G49"/>
    <mergeCell ref="A45:G45"/>
    <mergeCell ref="A42:G42"/>
    <mergeCell ref="A43:G43"/>
    <mergeCell ref="A44:G44"/>
    <mergeCell ref="A46:G46"/>
    <mergeCell ref="A47:G47"/>
    <mergeCell ref="A28:G28"/>
    <mergeCell ref="A30:G30"/>
    <mergeCell ref="A39:G39"/>
    <mergeCell ref="A40:G40"/>
    <mergeCell ref="A41:G41"/>
    <mergeCell ref="A31:G31"/>
    <mergeCell ref="A33:G33"/>
    <mergeCell ref="A34:G34"/>
    <mergeCell ref="A35:G35"/>
    <mergeCell ref="A32:G32"/>
    <mergeCell ref="A36:G36"/>
    <mergeCell ref="A38:G38"/>
    <mergeCell ref="A56:G56"/>
    <mergeCell ref="E57:G57"/>
    <mergeCell ref="A52:G52"/>
    <mergeCell ref="A54:G54"/>
    <mergeCell ref="A55:G55"/>
    <mergeCell ref="A53:G53"/>
  </mergeCells>
  <phoneticPr fontId="1"/>
  <pageMargins left="0.70866141732283472" right="0.70866141732283472" top="0.74803149606299213" bottom="0.19685039370078741" header="0.31496062992125984" footer="0.31496062992125984"/>
  <pageSetup paperSize="9" orientation="portrait" horizontalDpi="300" verticalDpi="300" r:id="rId1"/>
  <headerFooter>
    <oddHeader>&amp;R&amp;D</oddHeader>
  </headerFooter>
  <extLst>
    <ext xmlns:x14="http://schemas.microsoft.com/office/spreadsheetml/2009/9/main" uri="{CCE6A557-97BC-4b89-ADB6-D9C93CAAB3DF}">
      <x14:dataValidations xmlns:xm="http://schemas.microsoft.com/office/excel/2006/main" count="6">
        <x14:dataValidation type="list" allowBlank="1" showInputMessage="1" showErrorMessage="1">
          <x14:formula1>
            <xm:f>基本!$B$25:$B$29</xm:f>
          </x14:formula1>
          <xm:sqref>I7</xm:sqref>
        </x14:dataValidation>
        <x14:dataValidation type="list" allowBlank="1" showInputMessage="1" showErrorMessage="1">
          <x14:formula1>
            <xm:f>基本!$A$25:$A$30</xm:f>
          </x14:formula1>
          <xm:sqref>I6</xm:sqref>
        </x14:dataValidation>
        <x14:dataValidation type="list" allowBlank="1" showInputMessage="1" showErrorMessage="1">
          <x14:formula1>
            <xm:f>基本!$A$14:$A$17</xm:f>
          </x14:formula1>
          <xm:sqref>K9</xm:sqref>
        </x14:dataValidation>
        <x14:dataValidation type="list" allowBlank="1" showInputMessage="1" showErrorMessage="1">
          <x14:formula1>
            <xm:f>基本!$A$5:$A$10</xm:f>
          </x14:formula1>
          <xm:sqref>I11 I9</xm:sqref>
        </x14:dataValidation>
        <x14:dataValidation type="list" allowBlank="1" showInputMessage="1" showErrorMessage="1">
          <x14:formula1>
            <xm:f>基本!$C$25:$C$35</xm:f>
          </x14:formula1>
          <xm:sqref>I15 L16</xm:sqref>
        </x14:dataValidation>
        <x14:dataValidation type="list" allowBlank="1" showInputMessage="1" showErrorMessage="1">
          <x14:formula1>
            <xm:f>基本!$D$25:$D$29</xm:f>
          </x14:formula1>
          <xm:sqref>I8</xm:sqref>
        </x14:dataValidation>
      </x14:dataValidation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8000"/>
  </sheetPr>
  <dimension ref="A1:L54"/>
  <sheetViews>
    <sheetView workbookViewId="0"/>
  </sheetViews>
  <sheetFormatPr defaultRowHeight="13.5"/>
  <cols>
    <col min="1" max="1" width="7.875" customWidth="1"/>
    <col min="2" max="2" width="8.5" customWidth="1"/>
    <col min="3" max="3" width="6.625" customWidth="1"/>
    <col min="4" max="4" width="15.75" customWidth="1"/>
    <col min="5" max="6" width="15.75" style="1" customWidth="1"/>
    <col min="7" max="7" width="18.25" style="1" customWidth="1"/>
    <col min="8" max="8" width="17.375" style="1" customWidth="1"/>
    <col min="9" max="9" width="14.625" style="1" customWidth="1"/>
    <col min="10" max="10" width="8.375" style="1" customWidth="1"/>
    <col min="11" max="11" width="7.5" style="1" customWidth="1"/>
    <col min="12" max="12" width="7.875" customWidth="1"/>
    <col min="13" max="13" width="9.25" customWidth="1"/>
    <col min="14" max="14" width="12.375" customWidth="1"/>
  </cols>
  <sheetData>
    <row r="1" spans="1:12" ht="21">
      <c r="A1" s="14" t="s">
        <v>33</v>
      </c>
      <c r="B1" s="561">
        <v>2</v>
      </c>
      <c r="C1" s="562"/>
      <c r="D1" s="16" t="s">
        <v>42</v>
      </c>
      <c r="E1" s="15" t="s">
        <v>183</v>
      </c>
      <c r="F1" s="469"/>
      <c r="G1" s="470"/>
      <c r="H1" s="19" t="s">
        <v>57</v>
      </c>
    </row>
    <row r="2" spans="1:12" ht="24.75" customHeight="1">
      <c r="A2" s="16" t="s">
        <v>0</v>
      </c>
      <c r="B2" s="471" t="s">
        <v>180</v>
      </c>
      <c r="C2" s="471"/>
      <c r="D2" s="471"/>
      <c r="E2" s="471"/>
      <c r="F2" s="471"/>
      <c r="G2" s="471"/>
      <c r="H2" s="19" t="s">
        <v>58</v>
      </c>
    </row>
    <row r="3" spans="1:12" ht="19.5" customHeight="1">
      <c r="A3" s="58" t="s">
        <v>50</v>
      </c>
      <c r="B3" s="1"/>
      <c r="C3" s="1"/>
      <c r="D3" s="1"/>
      <c r="I3" s="19"/>
    </row>
    <row r="4" spans="1:12">
      <c r="A4" s="21" t="s">
        <v>48</v>
      </c>
      <c r="B4" s="460" t="s">
        <v>184</v>
      </c>
      <c r="C4" s="461"/>
      <c r="D4" s="461"/>
      <c r="E4" s="461"/>
      <c r="F4" s="461"/>
      <c r="G4" s="462"/>
    </row>
    <row r="5" spans="1:12">
      <c r="A5" s="22" t="s">
        <v>41</v>
      </c>
      <c r="B5" s="460" t="s">
        <v>185</v>
      </c>
      <c r="C5" s="461"/>
      <c r="D5" s="461"/>
      <c r="E5" s="461"/>
      <c r="F5" s="461"/>
      <c r="G5" s="462"/>
    </row>
    <row r="6" spans="1:12">
      <c r="A6" s="22" t="s">
        <v>8</v>
      </c>
      <c r="B6" s="771" t="s">
        <v>186</v>
      </c>
      <c r="C6" s="772"/>
      <c r="D6" s="773"/>
      <c r="E6" s="102" t="s">
        <v>45</v>
      </c>
      <c r="F6" s="101" t="str">
        <f>IF($I$6 = 0,"", $I$6)</f>
        <v>使用者</v>
      </c>
      <c r="G6" s="101" t="str">
        <f>IF($J$6 = 0,"", $J$6)</f>
        <v/>
      </c>
      <c r="H6" s="102" t="s">
        <v>45</v>
      </c>
      <c r="I6" s="185" t="s">
        <v>97</v>
      </c>
      <c r="J6" s="103">
        <v>0</v>
      </c>
    </row>
    <row r="7" spans="1:12">
      <c r="A7" s="23" t="s">
        <v>7</v>
      </c>
      <c r="B7" s="460"/>
      <c r="C7" s="461"/>
      <c r="D7" s="462"/>
      <c r="E7" s="102" t="s">
        <v>71</v>
      </c>
      <c r="F7" s="101" t="str">
        <f>IF($I$7 = 0,"", $I$7)</f>
        <v/>
      </c>
      <c r="G7" s="101" t="str">
        <f>IF($J$7 = 0,"", $J$7)</f>
        <v/>
      </c>
      <c r="H7" s="102" t="s">
        <v>71</v>
      </c>
      <c r="I7" s="185"/>
      <c r="J7" s="103">
        <v>0</v>
      </c>
    </row>
    <row r="8" spans="1:12">
      <c r="A8" s="25" t="s">
        <v>66</v>
      </c>
      <c r="B8" s="565" t="s">
        <v>187</v>
      </c>
      <c r="C8" s="566"/>
      <c r="D8" s="566"/>
      <c r="E8" s="566"/>
      <c r="F8" s="566"/>
      <c r="G8" s="567"/>
      <c r="H8" s="102" t="s">
        <v>91</v>
      </c>
      <c r="I8" s="103" t="s">
        <v>132</v>
      </c>
      <c r="J8" s="19" t="s">
        <v>67</v>
      </c>
    </row>
    <row r="9" spans="1:12">
      <c r="A9" s="24"/>
      <c r="B9" s="774" t="s">
        <v>188</v>
      </c>
      <c r="C9" s="769"/>
      <c r="D9" s="769"/>
      <c r="E9" s="769"/>
      <c r="F9" s="769"/>
      <c r="G9" s="770"/>
      <c r="H9" s="102" t="s">
        <v>53</v>
      </c>
      <c r="I9" s="103" t="s">
        <v>17</v>
      </c>
      <c r="J9" s="101">
        <f>IF($I$9 = "筋力",基本!$C$5,IF($I$9 = "耐久力",基本!$C$6,IF($I$9 = "敏捷力",基本!$C$7,IF($I$9 = "知力",基本!$C$8,IF($I$9 = "判断力",基本!$C$9,IF($I$9 = "魅力",基本!$C$10,""))))))</f>
        <v>6</v>
      </c>
      <c r="K9" s="103" t="s">
        <v>21</v>
      </c>
    </row>
    <row r="10" spans="1:12">
      <c r="A10" s="62"/>
      <c r="B10" s="450" t="s">
        <v>189</v>
      </c>
      <c r="C10" s="451"/>
      <c r="D10" s="451"/>
      <c r="E10" s="451"/>
      <c r="F10" s="451"/>
      <c r="G10" s="452"/>
      <c r="H10" s="102" t="s">
        <v>63</v>
      </c>
      <c r="I10" s="103">
        <v>0</v>
      </c>
      <c r="J10" s="410" t="s">
        <v>55</v>
      </c>
      <c r="K10" s="411"/>
      <c r="L10" s="101">
        <f>IF($I$8=基本!$F$4,基本!$O$7,IF($I$8=基本!$F$13,基本!$O$16,IF($I$8=基本!$F$22,基本!$O$25,IF($I$8=基本!$F$31,基本!$O$34,IF($I$8=基本!$F$40,基本!$O$43,0)))))</f>
        <v>11</v>
      </c>
    </row>
    <row r="11" spans="1:12">
      <c r="A11" s="24"/>
      <c r="B11" s="768"/>
      <c r="C11" s="769"/>
      <c r="D11" s="769"/>
      <c r="E11" s="769"/>
      <c r="F11" s="769"/>
      <c r="G11" s="770"/>
      <c r="H11" s="56" t="s">
        <v>54</v>
      </c>
      <c r="I11" s="103" t="s">
        <v>17</v>
      </c>
      <c r="J11" s="52">
        <f>IF($I$9 = "筋力",基本!$C$5,IF($I$11 = "耐久力",基本!$C$6,IF($I$11 = "敏捷力",基本!$C$7,IF($I$11 = "知力",基本!$C$8,IF($I$11 = "判断力",基本!$C$9,IF($I$11 = "魅力",基本!$C$10,""))))))</f>
        <v>6</v>
      </c>
      <c r="L11" s="1"/>
    </row>
    <row r="12" spans="1:12" ht="17.25">
      <c r="A12" s="24"/>
      <c r="B12" s="775"/>
      <c r="C12" s="776"/>
      <c r="D12" s="776"/>
      <c r="E12" s="776"/>
      <c r="F12" s="776"/>
      <c r="G12" s="777"/>
      <c r="H12" s="102" t="s">
        <v>64</v>
      </c>
      <c r="I12" s="103">
        <v>0</v>
      </c>
      <c r="J12" s="410" t="s">
        <v>56</v>
      </c>
      <c r="K12" s="411"/>
      <c r="L12" s="101">
        <f>IF($I$8=基本!$F$4,基本!$O$9,IF($I$8=基本!$F$13,基本!$O$18,IF($I$8=基本!$F$22,基本!$O$27,IF($I$8=基本!$F$31,基本!$O$36,IF($I$8=基本!$F$40,基本!$O$45,0)))))</f>
        <v>2</v>
      </c>
    </row>
    <row r="13" spans="1:12">
      <c r="A13" s="24"/>
      <c r="B13" s="778"/>
      <c r="C13" s="779"/>
      <c r="D13" s="779"/>
      <c r="E13" s="779"/>
      <c r="F13" s="779"/>
      <c r="G13" s="780"/>
      <c r="H13" s="57" t="s">
        <v>92</v>
      </c>
      <c r="I13" s="103">
        <v>3</v>
      </c>
      <c r="J13" s="102" t="s">
        <v>46</v>
      </c>
      <c r="K13" s="103">
        <v>6</v>
      </c>
    </row>
    <row r="14" spans="1:12">
      <c r="A14" s="24"/>
      <c r="B14" s="447"/>
      <c r="C14" s="448"/>
      <c r="D14" s="448"/>
      <c r="E14" s="448"/>
      <c r="F14" s="448"/>
      <c r="G14" s="449"/>
      <c r="H14" s="102" t="s">
        <v>52</v>
      </c>
      <c r="I14" s="103">
        <v>2</v>
      </c>
      <c r="J14" s="102" t="s">
        <v>46</v>
      </c>
      <c r="K14" s="103">
        <v>6</v>
      </c>
    </row>
    <row r="15" spans="1:12" ht="32.25" customHeight="1">
      <c r="A15" s="24"/>
      <c r="B15" s="781" t="s">
        <v>441</v>
      </c>
      <c r="C15" s="782"/>
      <c r="D15" s="782"/>
      <c r="E15" s="782"/>
      <c r="F15" s="782"/>
      <c r="G15" s="783"/>
      <c r="H15" s="102" t="s">
        <v>65</v>
      </c>
      <c r="I15" s="103" t="s">
        <v>86</v>
      </c>
    </row>
    <row r="16" spans="1:12">
      <c r="A16" s="24"/>
      <c r="B16" s="447"/>
      <c r="C16" s="448"/>
      <c r="D16" s="448"/>
      <c r="E16" s="448"/>
      <c r="F16" s="448"/>
      <c r="G16" s="449"/>
      <c r="H16" s="107" t="s">
        <v>107</v>
      </c>
      <c r="I16" s="108">
        <v>1</v>
      </c>
      <c r="J16" s="107" t="s">
        <v>46</v>
      </c>
      <c r="K16" s="108">
        <v>6</v>
      </c>
      <c r="L16" s="108" t="s">
        <v>79</v>
      </c>
    </row>
    <row r="17" spans="1:12" ht="13.5" customHeight="1">
      <c r="A17" s="24"/>
      <c r="B17" s="790"/>
      <c r="C17" s="791"/>
      <c r="D17" s="791"/>
      <c r="E17" s="791"/>
      <c r="F17" s="791"/>
      <c r="G17" s="792"/>
      <c r="J17"/>
      <c r="K17"/>
    </row>
    <row r="18" spans="1:12">
      <c r="A18" s="24"/>
      <c r="B18" s="466"/>
      <c r="C18" s="451"/>
      <c r="D18" s="451"/>
      <c r="E18" s="451"/>
      <c r="F18" s="451"/>
      <c r="G18" s="452"/>
      <c r="J18"/>
      <c r="K18"/>
    </row>
    <row r="19" spans="1:12">
      <c r="A19" s="24"/>
      <c r="B19" s="447"/>
      <c r="C19" s="448"/>
      <c r="D19" s="448"/>
      <c r="E19" s="448"/>
      <c r="F19" s="448"/>
      <c r="G19" s="449"/>
      <c r="J19"/>
      <c r="K19"/>
    </row>
    <row r="20" spans="1:12">
      <c r="A20" s="24"/>
      <c r="B20" s="447"/>
      <c r="C20" s="448"/>
      <c r="D20" s="448"/>
      <c r="E20" s="448"/>
      <c r="F20" s="448"/>
      <c r="G20" s="449"/>
      <c r="J20"/>
      <c r="K20"/>
    </row>
    <row r="21" spans="1:12">
      <c r="A21" s="24"/>
      <c r="B21" s="447"/>
      <c r="C21" s="448"/>
      <c r="D21" s="448"/>
      <c r="E21" s="448"/>
      <c r="F21" s="448"/>
      <c r="G21" s="449"/>
      <c r="J21"/>
      <c r="K21"/>
    </row>
    <row r="22" spans="1:12">
      <c r="A22" s="26"/>
      <c r="B22" s="606"/>
      <c r="C22" s="607"/>
      <c r="D22" s="607"/>
      <c r="E22" s="607"/>
      <c r="F22" s="607"/>
      <c r="G22" s="608"/>
      <c r="J22"/>
      <c r="K22"/>
    </row>
    <row r="23" spans="1:12" s="152" customFormat="1" ht="24" customHeight="1">
      <c r="A23" s="446"/>
      <c r="B23" s="446"/>
      <c r="C23" s="446"/>
      <c r="D23" s="446"/>
      <c r="E23" s="446"/>
      <c r="F23" s="446"/>
      <c r="G23" s="446"/>
      <c r="H23" s="153"/>
    </row>
    <row r="24" spans="1:12" s="152" customFormat="1" ht="13.5" customHeight="1">
      <c r="A24" s="481"/>
      <c r="B24" s="481"/>
      <c r="C24" s="481"/>
      <c r="D24" s="481"/>
      <c r="E24" s="481"/>
      <c r="F24" s="481"/>
      <c r="G24" s="481"/>
      <c r="H24" s="153"/>
      <c r="I24" s="153"/>
      <c r="J24" s="153"/>
      <c r="K24" s="153"/>
    </row>
    <row r="25" spans="1:12" s="152" customFormat="1" ht="13.5" customHeight="1">
      <c r="A25" s="480"/>
      <c r="B25" s="480"/>
      <c r="C25" s="480"/>
      <c r="D25" s="480"/>
      <c r="E25" s="480"/>
      <c r="F25" s="480"/>
      <c r="G25" s="480"/>
      <c r="H25" s="153"/>
    </row>
    <row r="26" spans="1:12" s="152" customFormat="1">
      <c r="A26" s="480"/>
      <c r="B26" s="480"/>
      <c r="C26" s="480"/>
      <c r="D26" s="480"/>
      <c r="E26" s="480"/>
      <c r="F26" s="480"/>
      <c r="G26" s="480"/>
      <c r="H26" s="153"/>
      <c r="I26" s="153"/>
      <c r="J26" s="153"/>
      <c r="K26" s="153"/>
    </row>
    <row r="27" spans="1:12">
      <c r="A27" s="607"/>
      <c r="B27" s="607"/>
      <c r="C27" s="607"/>
      <c r="D27" s="607"/>
      <c r="E27" s="607"/>
      <c r="F27" s="607"/>
      <c r="G27" s="607"/>
    </row>
    <row r="28" spans="1:12">
      <c r="A28" s="568" t="s">
        <v>51</v>
      </c>
      <c r="B28" s="569"/>
      <c r="C28" s="569"/>
      <c r="D28" s="569"/>
      <c r="E28" s="569"/>
      <c r="F28" s="569"/>
      <c r="G28" s="570"/>
    </row>
    <row r="29" spans="1:12" s="1" customFormat="1" ht="14.25">
      <c r="A29" s="795"/>
      <c r="B29" s="446"/>
      <c r="C29" s="446"/>
      <c r="D29" s="446"/>
      <c r="E29" s="446"/>
      <c r="F29" s="446"/>
      <c r="G29" s="796"/>
      <c r="L29"/>
    </row>
    <row r="30" spans="1:12" s="1" customFormat="1" ht="25.5" customHeight="1">
      <c r="A30" s="784" t="s">
        <v>442</v>
      </c>
      <c r="B30" s="785"/>
      <c r="C30" s="785"/>
      <c r="D30" s="785"/>
      <c r="E30" s="785"/>
      <c r="F30" s="785"/>
      <c r="G30" s="786"/>
      <c r="L30"/>
    </row>
    <row r="31" spans="1:12" s="1" customFormat="1">
      <c r="A31" s="447"/>
      <c r="B31" s="793"/>
      <c r="C31" s="793"/>
      <c r="D31" s="793"/>
      <c r="E31" s="793"/>
      <c r="F31" s="793"/>
      <c r="G31" s="794"/>
      <c r="L31"/>
    </row>
    <row r="32" spans="1:12" s="1" customFormat="1" ht="21" customHeight="1">
      <c r="A32" s="726" t="s">
        <v>443</v>
      </c>
      <c r="B32" s="727"/>
      <c r="C32" s="727"/>
      <c r="D32" s="727"/>
      <c r="E32" s="727"/>
      <c r="F32" s="727"/>
      <c r="G32" s="728"/>
      <c r="L32"/>
    </row>
    <row r="33" spans="1:12" s="1" customFormat="1">
      <c r="A33" s="730"/>
      <c r="B33" s="731"/>
      <c r="C33" s="731"/>
      <c r="D33" s="731"/>
      <c r="E33" s="731"/>
      <c r="F33" s="731"/>
      <c r="G33" s="732"/>
      <c r="L33"/>
    </row>
    <row r="34" spans="1:12" s="1" customFormat="1">
      <c r="A34" s="577" t="s">
        <v>444</v>
      </c>
      <c r="B34" s="578"/>
      <c r="C34" s="578"/>
      <c r="D34" s="578"/>
      <c r="E34" s="578" t="s">
        <v>445</v>
      </c>
      <c r="F34" s="578"/>
      <c r="G34" s="259"/>
      <c r="L34"/>
    </row>
    <row r="35" spans="1:12" s="1" customFormat="1">
      <c r="A35" s="577" t="s">
        <v>447</v>
      </c>
      <c r="B35" s="578"/>
      <c r="C35" s="578"/>
      <c r="D35" s="578"/>
      <c r="E35" s="578" t="s">
        <v>448</v>
      </c>
      <c r="F35" s="578"/>
      <c r="G35" s="259"/>
      <c r="L35"/>
    </row>
    <row r="36" spans="1:12" s="1" customFormat="1">
      <c r="A36" s="577" t="s">
        <v>449</v>
      </c>
      <c r="B36" s="578"/>
      <c r="C36" s="578"/>
      <c r="D36" s="578"/>
      <c r="E36" s="797" t="s">
        <v>446</v>
      </c>
      <c r="F36" s="798"/>
      <c r="G36" s="259"/>
      <c r="L36"/>
    </row>
    <row r="37" spans="1:12" s="1" customFormat="1">
      <c r="A37" s="577"/>
      <c r="B37" s="578"/>
      <c r="C37" s="578"/>
      <c r="D37" s="578"/>
      <c r="E37" s="578"/>
      <c r="F37" s="578"/>
      <c r="G37" s="259"/>
      <c r="L37"/>
    </row>
    <row r="38" spans="1:12" s="1" customFormat="1" ht="13.5" customHeight="1">
      <c r="A38" s="447" t="s">
        <v>450</v>
      </c>
      <c r="B38" s="448"/>
      <c r="C38" s="448"/>
      <c r="D38" s="448"/>
      <c r="E38" s="448"/>
      <c r="F38" s="448"/>
      <c r="G38" s="449"/>
      <c r="L38"/>
    </row>
    <row r="39" spans="1:12">
      <c r="A39" s="447" t="s">
        <v>451</v>
      </c>
      <c r="B39" s="448"/>
      <c r="C39" s="448"/>
      <c r="D39" s="448"/>
      <c r="E39" s="448"/>
      <c r="F39" s="448"/>
      <c r="G39" s="449"/>
    </row>
    <row r="40" spans="1:12" s="1" customFormat="1">
      <c r="A40" s="447"/>
      <c r="B40" s="448"/>
      <c r="C40" s="448"/>
      <c r="D40" s="448"/>
      <c r="E40" s="448"/>
      <c r="F40" s="448"/>
      <c r="G40" s="449"/>
      <c r="L40"/>
    </row>
    <row r="41" spans="1:12" s="1" customFormat="1" ht="19.5" customHeight="1">
      <c r="A41" s="726" t="s">
        <v>452</v>
      </c>
      <c r="B41" s="727"/>
      <c r="C41" s="727"/>
      <c r="D41" s="727"/>
      <c r="E41" s="727"/>
      <c r="F41" s="727"/>
      <c r="G41" s="728"/>
      <c r="L41"/>
    </row>
    <row r="42" spans="1:12" s="1" customFormat="1" ht="17.25">
      <c r="A42" s="787"/>
      <c r="B42" s="788"/>
      <c r="C42" s="788"/>
      <c r="D42" s="788"/>
      <c r="E42" s="788"/>
      <c r="F42" s="788"/>
      <c r="G42" s="789"/>
      <c r="L42"/>
    </row>
    <row r="43" spans="1:12" s="1" customFormat="1">
      <c r="A43" s="447"/>
      <c r="B43" s="448"/>
      <c r="C43" s="448"/>
      <c r="D43" s="448"/>
      <c r="E43" s="448"/>
      <c r="F43" s="448"/>
      <c r="G43" s="449"/>
      <c r="L43"/>
    </row>
    <row r="44" spans="1:12" s="1" customFormat="1">
      <c r="A44" s="447"/>
      <c r="B44" s="448"/>
      <c r="C44" s="448"/>
      <c r="D44" s="448"/>
      <c r="E44" s="448"/>
      <c r="F44" s="448"/>
      <c r="G44" s="449"/>
      <c r="L44"/>
    </row>
    <row r="45" spans="1:12" s="1" customFormat="1">
      <c r="A45" s="447"/>
      <c r="B45" s="448"/>
      <c r="C45" s="448"/>
      <c r="D45" s="448"/>
      <c r="E45" s="448"/>
      <c r="F45" s="448"/>
      <c r="G45" s="449"/>
      <c r="L45"/>
    </row>
    <row r="46" spans="1:12" s="1" customFormat="1">
      <c r="A46" s="447"/>
      <c r="B46" s="448"/>
      <c r="C46" s="448"/>
      <c r="D46" s="448"/>
      <c r="E46" s="448"/>
      <c r="F46" s="448"/>
      <c r="G46" s="449"/>
      <c r="L46"/>
    </row>
    <row r="47" spans="1:12" s="1" customFormat="1">
      <c r="A47" s="447"/>
      <c r="B47" s="448"/>
      <c r="C47" s="448"/>
      <c r="D47" s="448"/>
      <c r="E47" s="448"/>
      <c r="F47" s="448"/>
      <c r="G47" s="449"/>
      <c r="L47"/>
    </row>
    <row r="48" spans="1:12" s="1" customFormat="1">
      <c r="A48" s="447"/>
      <c r="B48" s="448"/>
      <c r="C48" s="448"/>
      <c r="D48" s="448"/>
      <c r="E48" s="448"/>
      <c r="F48" s="448"/>
      <c r="G48" s="449"/>
      <c r="L48"/>
    </row>
    <row r="49" spans="1:12" s="153" customFormat="1">
      <c r="A49" s="447"/>
      <c r="B49" s="448"/>
      <c r="C49" s="448"/>
      <c r="D49" s="448"/>
      <c r="E49" s="448"/>
      <c r="F49" s="448"/>
      <c r="G49" s="449"/>
      <c r="L49" s="258"/>
    </row>
    <row r="50" spans="1:12" s="153" customFormat="1">
      <c r="A50" s="447"/>
      <c r="B50" s="448"/>
      <c r="C50" s="448"/>
      <c r="D50" s="448"/>
      <c r="E50" s="448"/>
      <c r="F50" s="448"/>
      <c r="G50" s="449"/>
      <c r="L50" s="258"/>
    </row>
    <row r="51" spans="1:12" s="1" customFormat="1" ht="17.25">
      <c r="A51" s="787"/>
      <c r="B51" s="788"/>
      <c r="C51" s="788"/>
      <c r="D51" s="788"/>
      <c r="E51" s="788"/>
      <c r="F51" s="788"/>
      <c r="G51" s="789"/>
      <c r="L51"/>
    </row>
    <row r="52" spans="1:12" s="1" customFormat="1" ht="17.25">
      <c r="A52" s="787"/>
      <c r="B52" s="788"/>
      <c r="C52" s="788"/>
      <c r="D52" s="788"/>
      <c r="E52" s="788"/>
      <c r="F52" s="788"/>
      <c r="G52" s="789"/>
      <c r="L52"/>
    </row>
    <row r="53" spans="1:12" s="1" customFormat="1">
      <c r="A53" s="606"/>
      <c r="B53" s="607"/>
      <c r="C53" s="607"/>
      <c r="D53" s="607"/>
      <c r="E53" s="607"/>
      <c r="F53" s="607"/>
      <c r="G53" s="608"/>
      <c r="L53"/>
    </row>
    <row r="54" spans="1:12" s="1" customFormat="1" ht="21">
      <c r="A54" s="132" t="s">
        <v>33</v>
      </c>
      <c r="B54" s="191">
        <f>$B$1</f>
        <v>2</v>
      </c>
      <c r="C54" s="133" t="s">
        <v>42</v>
      </c>
      <c r="D54" s="134" t="str">
        <f>$E$1</f>
        <v>無限回</v>
      </c>
      <c r="E54" s="609" t="str">
        <f>$B$2</f>
        <v>ファスト･ハンズ</v>
      </c>
      <c r="F54" s="610"/>
      <c r="G54" s="611"/>
      <c r="L54"/>
    </row>
  </sheetData>
  <mergeCells count="60">
    <mergeCell ref="E34:F34"/>
    <mergeCell ref="E35:F35"/>
    <mergeCell ref="E36:F36"/>
    <mergeCell ref="E37:F37"/>
    <mergeCell ref="A49:G49"/>
    <mergeCell ref="A44:G44"/>
    <mergeCell ref="A45:G45"/>
    <mergeCell ref="A46:G46"/>
    <mergeCell ref="A48:G48"/>
    <mergeCell ref="A34:D34"/>
    <mergeCell ref="A51:G51"/>
    <mergeCell ref="A50:G50"/>
    <mergeCell ref="A42:G42"/>
    <mergeCell ref="A43:G43"/>
    <mergeCell ref="A35:D35"/>
    <mergeCell ref="A36:D36"/>
    <mergeCell ref="A37:D37"/>
    <mergeCell ref="B16:G16"/>
    <mergeCell ref="A53:G53"/>
    <mergeCell ref="E54:G54"/>
    <mergeCell ref="A52:G52"/>
    <mergeCell ref="A47:G47"/>
    <mergeCell ref="A39:G39"/>
    <mergeCell ref="A40:G40"/>
    <mergeCell ref="A41:G41"/>
    <mergeCell ref="B17:G17"/>
    <mergeCell ref="A38:G38"/>
    <mergeCell ref="A31:G31"/>
    <mergeCell ref="A32:G32"/>
    <mergeCell ref="A33:G33"/>
    <mergeCell ref="A29:G29"/>
    <mergeCell ref="B18:G18"/>
    <mergeCell ref="B19:G19"/>
    <mergeCell ref="B20:G20"/>
    <mergeCell ref="B21:G21"/>
    <mergeCell ref="B22:G22"/>
    <mergeCell ref="A23:G23"/>
    <mergeCell ref="A24:G24"/>
    <mergeCell ref="A25:G25"/>
    <mergeCell ref="A27:G27"/>
    <mergeCell ref="A28:G28"/>
    <mergeCell ref="A26:G26"/>
    <mergeCell ref="A30:G30"/>
    <mergeCell ref="B12:G12"/>
    <mergeCell ref="J12:K12"/>
    <mergeCell ref="B13:G13"/>
    <mergeCell ref="B14:G14"/>
    <mergeCell ref="B15:G15"/>
    <mergeCell ref="J10:K10"/>
    <mergeCell ref="B11:G11"/>
    <mergeCell ref="B1:C1"/>
    <mergeCell ref="F1:G1"/>
    <mergeCell ref="B2:G2"/>
    <mergeCell ref="B5:G5"/>
    <mergeCell ref="B6:D6"/>
    <mergeCell ref="B4:G4"/>
    <mergeCell ref="B7:D7"/>
    <mergeCell ref="B8:G8"/>
    <mergeCell ref="B9:G9"/>
    <mergeCell ref="B10:G10"/>
  </mergeCells>
  <phoneticPr fontId="1"/>
  <pageMargins left="0.70866141732283472" right="0.70866141732283472" top="0.74803149606299213" bottom="0.19685039370078741" header="0.31496062992125984" footer="0.31496062992125984"/>
  <pageSetup paperSize="9" orientation="portrait" horizontalDpi="300" verticalDpi="300" r:id="rId1"/>
  <headerFooter>
    <oddHeader>&amp;R&amp;D</oddHeader>
  </headerFooter>
  <extLst>
    <ext xmlns:x14="http://schemas.microsoft.com/office/spreadsheetml/2009/9/main" uri="{CCE6A557-97BC-4b89-ADB6-D9C93CAAB3DF}">
      <x14:dataValidations xmlns:xm="http://schemas.microsoft.com/office/excel/2006/main" count="6">
        <x14:dataValidation type="list" allowBlank="1" showInputMessage="1" showErrorMessage="1">
          <x14:formula1>
            <xm:f>基本!$A$14:$A$17</xm:f>
          </x14:formula1>
          <xm:sqref>K9</xm:sqref>
        </x14:dataValidation>
        <x14:dataValidation type="list" allowBlank="1" showInputMessage="1" showErrorMessage="1">
          <x14:formula1>
            <xm:f>基本!$A$5:$A$10</xm:f>
          </x14:formula1>
          <xm:sqref>I11 I9</xm:sqref>
        </x14:dataValidation>
        <x14:dataValidation type="list" allowBlank="1" showInputMessage="1" showErrorMessage="1">
          <x14:formula1>
            <xm:f>基本!$C$25:$C$35</xm:f>
          </x14:formula1>
          <xm:sqref>I15 L16</xm:sqref>
        </x14:dataValidation>
        <x14:dataValidation type="list" allowBlank="1" showInputMessage="1" showErrorMessage="1">
          <x14:formula1>
            <xm:f>基本!$D$25:$D$29</xm:f>
          </x14:formula1>
          <xm:sqref>I8</xm:sqref>
        </x14:dataValidation>
        <x14:dataValidation type="list" allowBlank="1" showInputMessage="1" showErrorMessage="1">
          <x14:formula1>
            <xm:f>基本!$A$25:$A$30</xm:f>
          </x14:formula1>
          <xm:sqref>I6</xm:sqref>
        </x14:dataValidation>
        <x14:dataValidation type="list" allowBlank="1" showInputMessage="1" showErrorMessage="1">
          <x14:formula1>
            <xm:f>基本!$B$25:$B$29</xm:f>
          </x14:formula1>
          <xm:sqref>I7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8"/>
  <sheetViews>
    <sheetView zoomScaleNormal="100" workbookViewId="0">
      <selection activeCell="N1" sqref="N1"/>
    </sheetView>
  </sheetViews>
  <sheetFormatPr defaultRowHeight="13.5"/>
  <cols>
    <col min="1" max="16384" width="9" style="152"/>
  </cols>
  <sheetData>
    <row r="1" spans="1:9" ht="27" customHeight="1">
      <c r="A1" s="198" t="s">
        <v>242</v>
      </c>
    </row>
    <row r="2" spans="1:9">
      <c r="A2" s="199" t="s">
        <v>243</v>
      </c>
      <c r="B2" s="200"/>
      <c r="C2" s="200"/>
      <c r="D2" s="200"/>
      <c r="E2" s="200"/>
      <c r="F2" s="200"/>
      <c r="G2" s="200"/>
      <c r="H2" s="200"/>
      <c r="I2" s="201"/>
    </row>
    <row r="3" spans="1:9">
      <c r="A3" s="202" t="s">
        <v>244</v>
      </c>
      <c r="B3" s="203"/>
      <c r="C3" s="203"/>
      <c r="D3" s="203"/>
      <c r="E3" s="203"/>
      <c r="F3" s="203"/>
      <c r="G3" s="203"/>
      <c r="H3" s="203"/>
      <c r="I3" s="204"/>
    </row>
    <row r="4" spans="1:9">
      <c r="A4" s="202"/>
      <c r="B4" s="203"/>
      <c r="C4" s="203"/>
      <c r="D4" s="203"/>
      <c r="E4" s="203"/>
      <c r="F4" s="203"/>
      <c r="G4" s="203"/>
      <c r="H4" s="203"/>
      <c r="I4" s="204"/>
    </row>
    <row r="5" spans="1:9">
      <c r="A5" s="205" t="s">
        <v>245</v>
      </c>
      <c r="B5" s="203"/>
      <c r="C5" s="203"/>
      <c r="D5" s="203"/>
      <c r="E5" s="203"/>
      <c r="F5" s="203"/>
      <c r="G5" s="203"/>
      <c r="H5" s="203"/>
      <c r="I5" s="204"/>
    </row>
    <row r="6" spans="1:9">
      <c r="A6" s="205" t="s">
        <v>246</v>
      </c>
      <c r="B6" s="203"/>
      <c r="C6" s="203"/>
      <c r="D6" s="203"/>
      <c r="E6" s="203"/>
      <c r="F6" s="203"/>
      <c r="G6" s="203"/>
      <c r="H6" s="203"/>
      <c r="I6" s="204"/>
    </row>
    <row r="7" spans="1:9">
      <c r="A7" s="419" t="s">
        <v>247</v>
      </c>
      <c r="B7" s="420"/>
      <c r="C7" s="420"/>
      <c r="D7" s="420"/>
      <c r="E7" s="420"/>
      <c r="F7" s="420"/>
      <c r="G7" s="420"/>
      <c r="H7" s="420"/>
      <c r="I7" s="421"/>
    </row>
    <row r="8" spans="1:9">
      <c r="A8" s="205" t="s">
        <v>248</v>
      </c>
      <c r="B8" s="203"/>
      <c r="C8" s="203"/>
      <c r="D8" s="203"/>
      <c r="E8" s="203"/>
      <c r="F8" s="203"/>
      <c r="G8" s="203"/>
      <c r="H8" s="203"/>
      <c r="I8" s="204"/>
    </row>
    <row r="9" spans="1:9">
      <c r="A9" s="205"/>
      <c r="B9" s="203"/>
      <c r="C9" s="203"/>
      <c r="D9" s="203"/>
      <c r="E9" s="203"/>
      <c r="F9" s="203"/>
      <c r="G9" s="203"/>
      <c r="H9" s="203"/>
      <c r="I9" s="204"/>
    </row>
    <row r="10" spans="1:9">
      <c r="A10" s="419" t="s">
        <v>249</v>
      </c>
      <c r="B10" s="420"/>
      <c r="C10" s="420"/>
      <c r="D10" s="420"/>
      <c r="E10" s="420"/>
      <c r="F10" s="420"/>
      <c r="G10" s="420"/>
      <c r="H10" s="420"/>
      <c r="I10" s="421"/>
    </row>
    <row r="11" spans="1:9">
      <c r="A11" s="419" t="s">
        <v>250</v>
      </c>
      <c r="B11" s="420"/>
      <c r="C11" s="420"/>
      <c r="D11" s="420"/>
      <c r="E11" s="420"/>
      <c r="F11" s="420"/>
      <c r="G11" s="420"/>
      <c r="H11" s="420"/>
      <c r="I11" s="421"/>
    </row>
    <row r="12" spans="1:9">
      <c r="A12" s="416" t="s">
        <v>251</v>
      </c>
      <c r="B12" s="417"/>
      <c r="C12" s="417"/>
      <c r="D12" s="417"/>
      <c r="E12" s="417"/>
      <c r="F12" s="417"/>
      <c r="G12" s="417"/>
      <c r="H12" s="417"/>
      <c r="I12" s="418"/>
    </row>
    <row r="13" spans="1:9">
      <c r="A13" s="416" t="s">
        <v>252</v>
      </c>
      <c r="B13" s="417"/>
      <c r="C13" s="417"/>
      <c r="D13" s="417"/>
      <c r="E13" s="417"/>
      <c r="F13" s="417"/>
      <c r="G13" s="417"/>
      <c r="H13" s="417"/>
      <c r="I13" s="418"/>
    </row>
    <row r="14" spans="1:9">
      <c r="A14" s="416" t="s">
        <v>253</v>
      </c>
      <c r="B14" s="417"/>
      <c r="C14" s="417"/>
      <c r="D14" s="417"/>
      <c r="E14" s="417"/>
      <c r="F14" s="417"/>
      <c r="G14" s="417"/>
      <c r="H14" s="417"/>
      <c r="I14" s="418"/>
    </row>
    <row r="15" spans="1:9">
      <c r="A15" s="206"/>
      <c r="B15" s="207"/>
      <c r="C15" s="207"/>
      <c r="D15" s="207"/>
      <c r="E15" s="207"/>
      <c r="F15" s="207"/>
      <c r="G15" s="207"/>
      <c r="H15" s="207"/>
      <c r="I15" s="208"/>
    </row>
    <row r="16" spans="1:9">
      <c r="A16" s="416" t="s">
        <v>254</v>
      </c>
      <c r="B16" s="417"/>
      <c r="C16" s="417"/>
      <c r="D16" s="417"/>
      <c r="E16" s="417"/>
      <c r="F16" s="417"/>
      <c r="G16" s="417"/>
      <c r="H16" s="417"/>
      <c r="I16" s="418"/>
    </row>
    <row r="17" spans="1:9">
      <c r="A17" s="416" t="s">
        <v>255</v>
      </c>
      <c r="B17" s="417"/>
      <c r="C17" s="417"/>
      <c r="D17" s="417"/>
      <c r="E17" s="417"/>
      <c r="F17" s="417"/>
      <c r="G17" s="417"/>
      <c r="H17" s="417"/>
      <c r="I17" s="418"/>
    </row>
    <row r="18" spans="1:9">
      <c r="A18" s="206" t="s">
        <v>256</v>
      </c>
      <c r="B18" s="207"/>
      <c r="C18" s="207"/>
      <c r="D18" s="207"/>
      <c r="E18" s="207"/>
      <c r="F18" s="207"/>
      <c r="G18" s="207"/>
      <c r="H18" s="207"/>
      <c r="I18" s="208"/>
    </row>
    <row r="19" spans="1:9">
      <c r="A19" s="422" t="s">
        <v>257</v>
      </c>
      <c r="B19" s="423"/>
      <c r="C19" s="423"/>
      <c r="D19" s="423"/>
      <c r="E19" s="423"/>
      <c r="F19" s="423"/>
      <c r="G19" s="423"/>
      <c r="H19" s="423"/>
      <c r="I19" s="424"/>
    </row>
    <row r="20" spans="1:9">
      <c r="A20" s="425"/>
      <c r="B20" s="425"/>
      <c r="C20" s="425"/>
      <c r="D20" s="425"/>
      <c r="E20" s="425"/>
      <c r="F20" s="425"/>
      <c r="G20" s="425"/>
      <c r="H20" s="425"/>
      <c r="I20" s="425"/>
    </row>
    <row r="21" spans="1:9">
      <c r="A21" s="426" t="s">
        <v>258</v>
      </c>
      <c r="B21" s="427"/>
      <c r="C21" s="427"/>
      <c r="D21" s="427"/>
      <c r="E21" s="427"/>
      <c r="F21" s="427"/>
      <c r="G21" s="427"/>
      <c r="H21" s="427"/>
      <c r="I21" s="428"/>
    </row>
    <row r="22" spans="1:9">
      <c r="A22" s="210" t="s">
        <v>259</v>
      </c>
      <c r="B22" s="211"/>
      <c r="C22" s="211"/>
      <c r="D22" s="211"/>
      <c r="E22" s="211"/>
      <c r="F22" s="211"/>
      <c r="G22" s="211"/>
      <c r="H22" s="211"/>
      <c r="I22" s="212"/>
    </row>
    <row r="23" spans="1:9">
      <c r="A23" s="210"/>
      <c r="B23" s="211"/>
      <c r="C23" s="211"/>
      <c r="D23" s="211"/>
      <c r="E23" s="211"/>
      <c r="F23" s="211"/>
      <c r="G23" s="211"/>
      <c r="H23" s="211"/>
      <c r="I23" s="212"/>
    </row>
    <row r="24" spans="1:9">
      <c r="A24" s="416" t="s">
        <v>260</v>
      </c>
      <c r="B24" s="417"/>
      <c r="C24" s="417"/>
      <c r="D24" s="417"/>
      <c r="E24" s="417"/>
      <c r="F24" s="417"/>
      <c r="G24" s="417"/>
      <c r="H24" s="417"/>
      <c r="I24" s="418"/>
    </row>
    <row r="25" spans="1:9">
      <c r="A25" s="416" t="s">
        <v>261</v>
      </c>
      <c r="B25" s="417"/>
      <c r="C25" s="417"/>
      <c r="D25" s="417"/>
      <c r="E25" s="417"/>
      <c r="F25" s="417"/>
      <c r="G25" s="417"/>
      <c r="H25" s="417"/>
      <c r="I25" s="418"/>
    </row>
    <row r="26" spans="1:9">
      <c r="A26" s="416" t="s">
        <v>262</v>
      </c>
      <c r="B26" s="417"/>
      <c r="C26" s="417"/>
      <c r="D26" s="417"/>
      <c r="E26" s="417"/>
      <c r="F26" s="417"/>
      <c r="G26" s="417"/>
      <c r="H26" s="417"/>
      <c r="I26" s="418"/>
    </row>
    <row r="27" spans="1:9">
      <c r="A27" s="416" t="s">
        <v>263</v>
      </c>
      <c r="B27" s="417"/>
      <c r="C27" s="417"/>
      <c r="D27" s="417"/>
      <c r="E27" s="417"/>
      <c r="F27" s="417"/>
      <c r="G27" s="417"/>
      <c r="H27" s="417"/>
      <c r="I27" s="418"/>
    </row>
    <row r="28" spans="1:9">
      <c r="A28" s="416" t="s">
        <v>264</v>
      </c>
      <c r="B28" s="417"/>
      <c r="C28" s="417"/>
      <c r="D28" s="417"/>
      <c r="E28" s="417"/>
      <c r="F28" s="417"/>
      <c r="G28" s="417"/>
      <c r="H28" s="417"/>
      <c r="I28" s="418"/>
    </row>
    <row r="29" spans="1:9">
      <c r="A29" s="206"/>
      <c r="B29" s="207"/>
      <c r="C29" s="207"/>
      <c r="D29" s="207"/>
      <c r="E29" s="207"/>
      <c r="F29" s="207"/>
      <c r="G29" s="207"/>
      <c r="H29" s="207"/>
      <c r="I29" s="208"/>
    </row>
    <row r="30" spans="1:9">
      <c r="A30" s="416" t="s">
        <v>265</v>
      </c>
      <c r="B30" s="417"/>
      <c r="C30" s="417"/>
      <c r="D30" s="417"/>
      <c r="E30" s="417"/>
      <c r="F30" s="417"/>
      <c r="G30" s="417"/>
      <c r="H30" s="417"/>
      <c r="I30" s="418"/>
    </row>
    <row r="31" spans="1:9">
      <c r="A31" s="416" t="s">
        <v>266</v>
      </c>
      <c r="B31" s="417"/>
      <c r="C31" s="417"/>
      <c r="D31" s="417"/>
      <c r="E31" s="417"/>
      <c r="F31" s="417"/>
      <c r="G31" s="417"/>
      <c r="H31" s="417"/>
      <c r="I31" s="418"/>
    </row>
    <row r="32" spans="1:9">
      <c r="A32" s="416" t="s">
        <v>267</v>
      </c>
      <c r="B32" s="417"/>
      <c r="C32" s="417"/>
      <c r="D32" s="417"/>
      <c r="E32" s="417"/>
      <c r="F32" s="417"/>
      <c r="G32" s="417"/>
      <c r="H32" s="417"/>
      <c r="I32" s="418"/>
    </row>
    <row r="33" spans="1:9">
      <c r="A33" s="206"/>
      <c r="B33" s="207"/>
      <c r="C33" s="207"/>
      <c r="D33" s="207"/>
      <c r="E33" s="207"/>
      <c r="F33" s="207"/>
      <c r="G33" s="207"/>
      <c r="H33" s="207"/>
      <c r="I33" s="208"/>
    </row>
    <row r="34" spans="1:9">
      <c r="A34" s="429" t="s">
        <v>268</v>
      </c>
      <c r="B34" s="420"/>
      <c r="C34" s="420"/>
      <c r="D34" s="420"/>
      <c r="E34" s="420"/>
      <c r="F34" s="420"/>
      <c r="G34" s="420"/>
      <c r="H34" s="420"/>
      <c r="I34" s="421"/>
    </row>
    <row r="35" spans="1:9">
      <c r="A35" s="430" t="s">
        <v>269</v>
      </c>
      <c r="B35" s="431"/>
      <c r="C35" s="431"/>
      <c r="D35" s="431"/>
      <c r="E35" s="431"/>
      <c r="F35" s="431"/>
      <c r="G35" s="431"/>
      <c r="H35" s="431"/>
      <c r="I35" s="432"/>
    </row>
    <row r="36" spans="1:9">
      <c r="A36" s="433" t="s">
        <v>270</v>
      </c>
      <c r="B36" s="434"/>
      <c r="C36" s="434"/>
      <c r="D36" s="434"/>
      <c r="E36" s="434"/>
      <c r="F36" s="434"/>
      <c r="G36" s="434"/>
      <c r="H36" s="434"/>
      <c r="I36" s="435"/>
    </row>
    <row r="37" spans="1:9">
      <c r="A37" s="425"/>
      <c r="B37" s="425"/>
      <c r="C37" s="425"/>
      <c r="D37" s="425"/>
      <c r="E37" s="425"/>
      <c r="F37" s="425"/>
      <c r="G37" s="425"/>
      <c r="H37" s="425"/>
      <c r="I37" s="425"/>
    </row>
    <row r="38" spans="1:9">
      <c r="A38" s="426" t="s">
        <v>271</v>
      </c>
      <c r="B38" s="427"/>
      <c r="C38" s="427"/>
      <c r="D38" s="427"/>
      <c r="E38" s="427"/>
      <c r="F38" s="427"/>
      <c r="G38" s="427"/>
      <c r="H38" s="427"/>
      <c r="I38" s="428"/>
    </row>
    <row r="39" spans="1:9">
      <c r="A39" s="210" t="s">
        <v>272</v>
      </c>
      <c r="B39" s="211"/>
      <c r="C39" s="211"/>
      <c r="D39" s="211"/>
      <c r="E39" s="211"/>
      <c r="F39" s="211"/>
      <c r="G39" s="211"/>
      <c r="H39" s="211"/>
      <c r="I39" s="212"/>
    </row>
    <row r="40" spans="1:9">
      <c r="A40" s="210"/>
      <c r="B40" s="211"/>
      <c r="C40" s="211"/>
      <c r="D40" s="211"/>
      <c r="E40" s="211"/>
      <c r="F40" s="211"/>
      <c r="G40" s="211"/>
      <c r="H40" s="211"/>
      <c r="I40" s="212"/>
    </row>
    <row r="41" spans="1:9">
      <c r="A41" s="416" t="s">
        <v>273</v>
      </c>
      <c r="B41" s="417"/>
      <c r="C41" s="417"/>
      <c r="D41" s="417"/>
      <c r="E41" s="417"/>
      <c r="F41" s="417"/>
      <c r="G41" s="417"/>
      <c r="H41" s="417"/>
      <c r="I41" s="418"/>
    </row>
    <row r="42" spans="1:9">
      <c r="A42" s="416" t="s">
        <v>303</v>
      </c>
      <c r="B42" s="417"/>
      <c r="C42" s="417"/>
      <c r="D42" s="417"/>
      <c r="E42" s="417"/>
      <c r="F42" s="417"/>
      <c r="G42" s="417"/>
      <c r="H42" s="417"/>
      <c r="I42" s="418"/>
    </row>
    <row r="43" spans="1:9">
      <c r="A43" s="416" t="s">
        <v>274</v>
      </c>
      <c r="B43" s="417"/>
      <c r="C43" s="417"/>
      <c r="D43" s="417"/>
      <c r="E43" s="417"/>
      <c r="F43" s="417"/>
      <c r="G43" s="417"/>
      <c r="H43" s="417"/>
      <c r="I43" s="418"/>
    </row>
    <row r="44" spans="1:9">
      <c r="A44" s="206"/>
      <c r="B44" s="207"/>
      <c r="C44" s="207"/>
      <c r="D44" s="207"/>
      <c r="E44" s="207"/>
      <c r="F44" s="207"/>
      <c r="G44" s="207"/>
      <c r="H44" s="207"/>
      <c r="I44" s="208"/>
    </row>
    <row r="45" spans="1:9">
      <c r="A45" s="416" t="s">
        <v>275</v>
      </c>
      <c r="B45" s="417"/>
      <c r="C45" s="417"/>
      <c r="D45" s="417"/>
      <c r="E45" s="417"/>
      <c r="F45" s="417"/>
      <c r="G45" s="417"/>
      <c r="H45" s="417"/>
      <c r="I45" s="418"/>
    </row>
    <row r="46" spans="1:9">
      <c r="A46" s="416" t="s">
        <v>276</v>
      </c>
      <c r="B46" s="417"/>
      <c r="C46" s="417"/>
      <c r="D46" s="417"/>
      <c r="E46" s="417"/>
      <c r="F46" s="417"/>
      <c r="G46" s="417"/>
      <c r="H46" s="417"/>
      <c r="I46" s="418"/>
    </row>
    <row r="47" spans="1:9">
      <c r="A47" s="436" t="s">
        <v>277</v>
      </c>
      <c r="B47" s="437"/>
      <c r="C47" s="437"/>
      <c r="D47" s="437"/>
      <c r="E47" s="437"/>
      <c r="F47" s="437"/>
      <c r="G47" s="437"/>
      <c r="H47" s="437"/>
      <c r="I47" s="438"/>
    </row>
    <row r="48" spans="1:9">
      <c r="A48" s="425"/>
      <c r="B48" s="425"/>
      <c r="C48" s="425"/>
      <c r="D48" s="425"/>
      <c r="E48" s="425"/>
      <c r="F48" s="425"/>
      <c r="G48" s="425"/>
      <c r="H48" s="425"/>
      <c r="I48" s="425"/>
    </row>
    <row r="49" spans="1:9">
      <c r="A49" s="426" t="s">
        <v>278</v>
      </c>
      <c r="B49" s="427"/>
      <c r="C49" s="427"/>
      <c r="D49" s="427"/>
      <c r="E49" s="427"/>
      <c r="F49" s="427"/>
      <c r="G49" s="427"/>
      <c r="H49" s="427"/>
      <c r="I49" s="428"/>
    </row>
    <row r="50" spans="1:9">
      <c r="A50" s="439" t="s">
        <v>279</v>
      </c>
      <c r="B50" s="440"/>
      <c r="C50" s="440"/>
      <c r="D50" s="440"/>
      <c r="E50" s="440"/>
      <c r="F50" s="440"/>
      <c r="G50" s="440"/>
      <c r="H50" s="440"/>
      <c r="I50" s="441"/>
    </row>
    <row r="51" spans="1:9">
      <c r="A51" s="419"/>
      <c r="B51" s="420"/>
      <c r="C51" s="420"/>
      <c r="D51" s="420"/>
      <c r="E51" s="420"/>
      <c r="F51" s="420"/>
      <c r="G51" s="420"/>
      <c r="H51" s="420"/>
      <c r="I51" s="421"/>
    </row>
    <row r="52" spans="1:9">
      <c r="A52" s="416" t="s">
        <v>280</v>
      </c>
      <c r="B52" s="417"/>
      <c r="C52" s="417"/>
      <c r="D52" s="417"/>
      <c r="E52" s="417"/>
      <c r="F52" s="417"/>
      <c r="G52" s="417"/>
      <c r="H52" s="417"/>
      <c r="I52" s="418"/>
    </row>
    <row r="53" spans="1:9">
      <c r="A53" s="419"/>
      <c r="B53" s="420"/>
      <c r="C53" s="420"/>
      <c r="D53" s="420"/>
      <c r="E53" s="420"/>
      <c r="F53" s="420"/>
      <c r="G53" s="420"/>
      <c r="H53" s="420"/>
      <c r="I53" s="421"/>
    </row>
    <row r="54" spans="1:9">
      <c r="A54" s="416" t="s">
        <v>281</v>
      </c>
      <c r="B54" s="417"/>
      <c r="C54" s="417"/>
      <c r="D54" s="417"/>
      <c r="E54" s="417"/>
      <c r="F54" s="417"/>
      <c r="G54" s="417"/>
      <c r="H54" s="417"/>
      <c r="I54" s="418"/>
    </row>
    <row r="55" spans="1:9">
      <c r="A55" s="419"/>
      <c r="B55" s="420"/>
      <c r="C55" s="420"/>
      <c r="D55" s="420"/>
      <c r="E55" s="420"/>
      <c r="F55" s="420"/>
      <c r="G55" s="420"/>
      <c r="H55" s="420"/>
      <c r="I55" s="421"/>
    </row>
    <row r="56" spans="1:9">
      <c r="A56" s="419" t="s">
        <v>282</v>
      </c>
      <c r="B56" s="420"/>
      <c r="C56" s="420"/>
      <c r="D56" s="420"/>
      <c r="E56" s="420"/>
      <c r="F56" s="420"/>
      <c r="G56" s="420"/>
      <c r="H56" s="420"/>
      <c r="I56" s="421"/>
    </row>
    <row r="57" spans="1:9" s="213" customFormat="1">
      <c r="A57" s="419"/>
      <c r="B57" s="420"/>
      <c r="C57" s="420"/>
      <c r="D57" s="420"/>
      <c r="E57" s="420"/>
      <c r="F57" s="420"/>
      <c r="G57" s="420"/>
      <c r="H57" s="420"/>
      <c r="I57" s="421"/>
    </row>
    <row r="58" spans="1:9" s="213" customFormat="1">
      <c r="A58" s="436" t="s">
        <v>296</v>
      </c>
      <c r="B58" s="437"/>
      <c r="C58" s="437"/>
      <c r="D58" s="437"/>
      <c r="E58" s="437"/>
      <c r="F58" s="437"/>
      <c r="G58" s="437"/>
      <c r="H58" s="437"/>
      <c r="I58" s="438"/>
    </row>
  </sheetData>
  <mergeCells count="41">
    <mergeCell ref="A54:I54"/>
    <mergeCell ref="A55:I55"/>
    <mergeCell ref="A56:I56"/>
    <mergeCell ref="A57:I57"/>
    <mergeCell ref="A58:I58"/>
    <mergeCell ref="A53:I53"/>
    <mergeCell ref="A41:I41"/>
    <mergeCell ref="A42:I42"/>
    <mergeCell ref="A43:I43"/>
    <mergeCell ref="A45:I45"/>
    <mergeCell ref="A46:I46"/>
    <mergeCell ref="A47:I47"/>
    <mergeCell ref="A48:I48"/>
    <mergeCell ref="A49:I49"/>
    <mergeCell ref="A50:I50"/>
    <mergeCell ref="A51:I51"/>
    <mergeCell ref="A52:I52"/>
    <mergeCell ref="A38:I38"/>
    <mergeCell ref="A25:I25"/>
    <mergeCell ref="A26:I26"/>
    <mergeCell ref="A27:I27"/>
    <mergeCell ref="A28:I28"/>
    <mergeCell ref="A30:I30"/>
    <mergeCell ref="A31:I31"/>
    <mergeCell ref="A32:I32"/>
    <mergeCell ref="A34:I34"/>
    <mergeCell ref="A35:I35"/>
    <mergeCell ref="A36:I36"/>
    <mergeCell ref="A37:I37"/>
    <mergeCell ref="A24:I24"/>
    <mergeCell ref="A7:I7"/>
    <mergeCell ref="A10:I10"/>
    <mergeCell ref="A11:I11"/>
    <mergeCell ref="A12:I12"/>
    <mergeCell ref="A13:I13"/>
    <mergeCell ref="A14:I14"/>
    <mergeCell ref="A16:I16"/>
    <mergeCell ref="A17:I17"/>
    <mergeCell ref="A19:I19"/>
    <mergeCell ref="A20:I20"/>
    <mergeCell ref="A21:I21"/>
  </mergeCells>
  <phoneticPr fontId="1"/>
  <pageMargins left="0.70866141732283472" right="0.70866141732283472" top="0.74803149606299213" bottom="0.74803149606299213" header="0.31496062992125984" footer="0.31496062992125984"/>
  <pageSetup paperSize="9" orientation="portrait" r:id="rId1"/>
  <headerFooter>
    <oddHeader>&amp;R&amp;D</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61D02"/>
  </sheetPr>
  <dimension ref="A1:L56"/>
  <sheetViews>
    <sheetView workbookViewId="0"/>
  </sheetViews>
  <sheetFormatPr defaultRowHeight="13.5"/>
  <cols>
    <col min="1" max="1" width="7.875" customWidth="1"/>
    <col min="2" max="2" width="8.5" customWidth="1"/>
    <col min="3" max="3" width="6.625" customWidth="1"/>
    <col min="4" max="4" width="15.75" customWidth="1"/>
    <col min="5" max="6" width="15.75" style="1" customWidth="1"/>
    <col min="7" max="7" width="18.25" style="1" customWidth="1"/>
    <col min="8" max="8" width="17.375" style="1" customWidth="1"/>
    <col min="9" max="9" width="14.625" style="1" customWidth="1"/>
    <col min="10" max="10" width="8.375" style="1" customWidth="1"/>
    <col min="11" max="11" width="7.5" style="1" customWidth="1"/>
    <col min="12" max="12" width="7.875" customWidth="1"/>
    <col min="13" max="13" width="9.25" customWidth="1"/>
    <col min="14" max="14" width="12.375" customWidth="1"/>
  </cols>
  <sheetData>
    <row r="1" spans="1:12" ht="21">
      <c r="A1" s="175" t="s">
        <v>33</v>
      </c>
      <c r="B1" s="658">
        <v>6</v>
      </c>
      <c r="C1" s="659"/>
      <c r="D1" s="176" t="s">
        <v>42</v>
      </c>
      <c r="E1" s="177" t="s">
        <v>190</v>
      </c>
      <c r="F1" s="660"/>
      <c r="G1" s="661"/>
      <c r="H1" s="19" t="s">
        <v>57</v>
      </c>
    </row>
    <row r="2" spans="1:12" ht="24.75" customHeight="1">
      <c r="A2" s="176" t="s">
        <v>0</v>
      </c>
      <c r="B2" s="662" t="s">
        <v>181</v>
      </c>
      <c r="C2" s="662"/>
      <c r="D2" s="662"/>
      <c r="E2" s="662"/>
      <c r="F2" s="662"/>
      <c r="G2" s="662"/>
      <c r="H2" s="19" t="s">
        <v>58</v>
      </c>
    </row>
    <row r="3" spans="1:12" ht="19.5" customHeight="1">
      <c r="A3" s="58" t="s">
        <v>50</v>
      </c>
      <c r="B3" s="1"/>
      <c r="C3" s="1"/>
      <c r="D3" s="1"/>
      <c r="I3" s="19"/>
    </row>
    <row r="4" spans="1:12">
      <c r="A4" s="21" t="s">
        <v>48</v>
      </c>
      <c r="B4" s="460" t="s">
        <v>202</v>
      </c>
      <c r="C4" s="461"/>
      <c r="D4" s="461"/>
      <c r="E4" s="461"/>
      <c r="F4" s="461"/>
      <c r="G4" s="462"/>
    </row>
    <row r="5" spans="1:12">
      <c r="A5" s="22" t="s">
        <v>41</v>
      </c>
      <c r="B5" s="460" t="s">
        <v>191</v>
      </c>
      <c r="C5" s="461"/>
      <c r="D5" s="461"/>
      <c r="E5" s="461"/>
      <c r="F5" s="461"/>
      <c r="G5" s="462"/>
    </row>
    <row r="6" spans="1:12">
      <c r="A6" s="22" t="s">
        <v>8</v>
      </c>
      <c r="B6" s="460" t="s">
        <v>108</v>
      </c>
      <c r="C6" s="461"/>
      <c r="D6" s="462"/>
      <c r="E6" s="68" t="s">
        <v>45</v>
      </c>
      <c r="F6" s="67" t="str">
        <f>IF($I$6 = 0,"", $I$6)</f>
        <v>遠隔</v>
      </c>
      <c r="G6" s="67">
        <f>IF($J$6 = 0,"", $J$6)</f>
        <v>10</v>
      </c>
      <c r="H6" s="68" t="s">
        <v>45</v>
      </c>
      <c r="I6" s="185" t="s">
        <v>76</v>
      </c>
      <c r="J6" s="69">
        <v>10</v>
      </c>
    </row>
    <row r="7" spans="1:12">
      <c r="A7" s="23" t="s">
        <v>7</v>
      </c>
      <c r="B7" s="690" t="s">
        <v>327</v>
      </c>
      <c r="C7" s="461"/>
      <c r="D7" s="462"/>
      <c r="E7" s="68" t="s">
        <v>71</v>
      </c>
      <c r="F7" s="67" t="str">
        <f>IF($I$7 = 0,"", $I$7)</f>
        <v/>
      </c>
      <c r="G7" s="178" t="str">
        <f>IF($J$7 = 0,"", $J$7)</f>
        <v/>
      </c>
      <c r="H7" s="68" t="s">
        <v>71</v>
      </c>
      <c r="I7" s="185"/>
      <c r="J7" s="69">
        <v>0</v>
      </c>
    </row>
    <row r="8" spans="1:12">
      <c r="A8" s="25" t="s">
        <v>66</v>
      </c>
      <c r="B8" s="805" t="s">
        <v>192</v>
      </c>
      <c r="C8" s="566"/>
      <c r="D8" s="566"/>
      <c r="E8" s="566"/>
      <c r="F8" s="566"/>
      <c r="G8" s="567"/>
      <c r="H8" s="68" t="s">
        <v>91</v>
      </c>
      <c r="I8" s="69" t="s">
        <v>132</v>
      </c>
      <c r="J8" s="19" t="s">
        <v>67</v>
      </c>
    </row>
    <row r="9" spans="1:12">
      <c r="A9" s="24"/>
      <c r="B9" s="774"/>
      <c r="C9" s="769"/>
      <c r="D9" s="769"/>
      <c r="E9" s="769"/>
      <c r="F9" s="769"/>
      <c r="G9" s="770"/>
      <c r="H9" s="68" t="s">
        <v>53</v>
      </c>
      <c r="I9" s="69" t="s">
        <v>17</v>
      </c>
      <c r="J9" s="67">
        <f>IF($I$9 = "筋力",基本!$C$5,IF($I$9 = "耐久力",基本!$C$6,IF($I$9 = "敏捷力",基本!$C$7,IF($I$9 = "知力",基本!$C$8,IF($I$9 = "判断力",基本!$C$9,IF($I$9 = "魅力",基本!$C$10,""))))))</f>
        <v>6</v>
      </c>
      <c r="K9" s="69" t="s">
        <v>21</v>
      </c>
    </row>
    <row r="10" spans="1:12">
      <c r="A10" s="62"/>
      <c r="B10" s="778"/>
      <c r="C10" s="779"/>
      <c r="D10" s="779"/>
      <c r="E10" s="779"/>
      <c r="F10" s="779"/>
      <c r="G10" s="780"/>
      <c r="H10" s="68" t="s">
        <v>63</v>
      </c>
      <c r="I10" s="69">
        <v>0</v>
      </c>
      <c r="J10" s="410" t="s">
        <v>55</v>
      </c>
      <c r="K10" s="411"/>
      <c r="L10" s="67">
        <f>IF($I$8=基本!$F$4,基本!$O$7,IF($I$8=基本!$F$13,基本!$O$16,IF($I$8=基本!$F$22,基本!$O$25,IF($I$8=基本!$F$31,基本!$O$34,IF($I$8=基本!$F$40,基本!$O$43,0)))))</f>
        <v>11</v>
      </c>
    </row>
    <row r="11" spans="1:12" ht="18.75">
      <c r="A11" s="24"/>
      <c r="B11" s="806"/>
      <c r="C11" s="807"/>
      <c r="D11" s="807"/>
      <c r="E11" s="807"/>
      <c r="F11" s="807"/>
      <c r="G11" s="808"/>
      <c r="H11" s="56" t="s">
        <v>54</v>
      </c>
      <c r="I11" s="69" t="s">
        <v>17</v>
      </c>
      <c r="J11" s="52">
        <f>IF($I$9 = "筋力",基本!$C$5,IF($I$11 = "耐久力",基本!$C$6,IF($I$11 = "敏捷力",基本!$C$7,IF($I$11 = "知力",基本!$C$8,IF($I$11 = "判断力",基本!$C$9,IF($I$11 = "魅力",基本!$C$10,""))))))</f>
        <v>6</v>
      </c>
      <c r="L11" s="1"/>
    </row>
    <row r="12" spans="1:12">
      <c r="A12" s="24"/>
      <c r="B12" s="774"/>
      <c r="C12" s="769"/>
      <c r="D12" s="769"/>
      <c r="E12" s="769"/>
      <c r="F12" s="769"/>
      <c r="G12" s="770"/>
      <c r="H12" s="68" t="s">
        <v>64</v>
      </c>
      <c r="I12" s="69">
        <v>0</v>
      </c>
      <c r="J12" s="410" t="s">
        <v>56</v>
      </c>
      <c r="K12" s="411"/>
      <c r="L12" s="67">
        <f>IF($I$8=基本!$F$4,基本!$O$9,IF($I$8=基本!$F$13,基本!$O$18,IF($I$8=基本!$F$22,基本!$O$27,IF($I$8=基本!$F$31,基本!$O$36,IF($I$8=基本!$F$40,基本!$O$45,0)))))</f>
        <v>2</v>
      </c>
    </row>
    <row r="13" spans="1:12">
      <c r="A13" s="24"/>
      <c r="B13" s="778"/>
      <c r="C13" s="779"/>
      <c r="D13" s="779"/>
      <c r="E13" s="779"/>
      <c r="F13" s="779"/>
      <c r="G13" s="780"/>
      <c r="H13" s="57" t="s">
        <v>92</v>
      </c>
      <c r="I13" s="69">
        <v>3</v>
      </c>
      <c r="J13" s="68" t="s">
        <v>46</v>
      </c>
      <c r="K13" s="69">
        <v>6</v>
      </c>
    </row>
    <row r="14" spans="1:12">
      <c r="A14" s="24"/>
      <c r="B14" s="447"/>
      <c r="C14" s="448"/>
      <c r="D14" s="448"/>
      <c r="E14" s="448"/>
      <c r="F14" s="448"/>
      <c r="G14" s="449"/>
      <c r="H14" s="68" t="s">
        <v>52</v>
      </c>
      <c r="I14" s="69">
        <v>2</v>
      </c>
      <c r="J14" s="68" t="s">
        <v>46</v>
      </c>
      <c r="K14" s="69">
        <v>6</v>
      </c>
    </row>
    <row r="15" spans="1:12" ht="21">
      <c r="A15" s="24"/>
      <c r="B15" s="687" t="s">
        <v>318</v>
      </c>
      <c r="C15" s="688"/>
      <c r="D15" s="688"/>
      <c r="E15" s="688"/>
      <c r="F15" s="688"/>
      <c r="G15" s="689"/>
      <c r="H15" s="68" t="s">
        <v>65</v>
      </c>
      <c r="I15" s="69" t="s">
        <v>79</v>
      </c>
    </row>
    <row r="16" spans="1:12">
      <c r="A16" s="24"/>
      <c r="B16" s="447"/>
      <c r="C16" s="448"/>
      <c r="D16" s="448"/>
      <c r="E16" s="448"/>
      <c r="F16" s="448"/>
      <c r="G16" s="449"/>
      <c r="H16" s="107" t="s">
        <v>107</v>
      </c>
      <c r="I16" s="108">
        <v>1</v>
      </c>
      <c r="J16" s="107" t="s">
        <v>46</v>
      </c>
      <c r="K16" s="108">
        <v>6</v>
      </c>
      <c r="L16" s="108" t="s">
        <v>79</v>
      </c>
    </row>
    <row r="17" spans="1:12">
      <c r="A17" s="24"/>
      <c r="B17" s="447"/>
      <c r="C17" s="448"/>
      <c r="D17" s="448"/>
      <c r="E17" s="448"/>
      <c r="F17" s="448"/>
      <c r="G17" s="449"/>
      <c r="J17"/>
      <c r="K17"/>
    </row>
    <row r="18" spans="1:12">
      <c r="A18" s="24"/>
      <c r="B18" s="466"/>
      <c r="C18" s="451"/>
      <c r="D18" s="451"/>
      <c r="E18" s="451"/>
      <c r="F18" s="451"/>
      <c r="G18" s="452"/>
      <c r="J18"/>
      <c r="K18"/>
    </row>
    <row r="19" spans="1:12">
      <c r="A19" s="26"/>
      <c r="B19" s="606"/>
      <c r="C19" s="607"/>
      <c r="D19" s="607"/>
      <c r="E19" s="607"/>
      <c r="F19" s="607"/>
      <c r="G19" s="608"/>
      <c r="J19"/>
      <c r="K19"/>
    </row>
    <row r="20" spans="1:12" s="152" customFormat="1" ht="20.25" customHeight="1">
      <c r="A20" s="446" t="s">
        <v>328</v>
      </c>
      <c r="B20" s="446"/>
      <c r="C20" s="446"/>
      <c r="D20" s="446"/>
      <c r="E20" s="446"/>
      <c r="F20" s="446"/>
      <c r="G20" s="446"/>
      <c r="H20" s="153"/>
    </row>
    <row r="21" spans="1:12" s="152" customFormat="1" ht="13.5" customHeight="1">
      <c r="A21" s="481" t="s">
        <v>167</v>
      </c>
      <c r="B21" s="481"/>
      <c r="C21" s="481"/>
      <c r="D21" s="481"/>
      <c r="E21" s="481"/>
      <c r="F21" s="481"/>
      <c r="G21" s="481"/>
      <c r="H21" s="153"/>
      <c r="I21" s="153"/>
      <c r="J21" s="153"/>
      <c r="K21" s="153"/>
    </row>
    <row r="22" spans="1:12" s="152" customFormat="1" ht="13.5" customHeight="1">
      <c r="A22" s="480" t="s">
        <v>329</v>
      </c>
      <c r="B22" s="480"/>
      <c r="C22" s="480"/>
      <c r="D22" s="480"/>
      <c r="E22" s="480"/>
      <c r="F22" s="480"/>
      <c r="G22" s="480"/>
      <c r="H22" s="153"/>
    </row>
    <row r="23" spans="1:12" s="213" customFormat="1" ht="13.5" customHeight="1">
      <c r="A23" s="480" t="s">
        <v>307</v>
      </c>
      <c r="B23" s="480"/>
      <c r="C23" s="480"/>
      <c r="D23" s="480"/>
      <c r="E23" s="480"/>
      <c r="F23" s="480"/>
      <c r="G23" s="480"/>
      <c r="H23" s="153"/>
    </row>
    <row r="24" spans="1:12" s="213" customFormat="1" ht="13.5" customHeight="1">
      <c r="A24" s="480" t="s">
        <v>330</v>
      </c>
      <c r="B24" s="480"/>
      <c r="C24" s="480"/>
      <c r="D24" s="480"/>
      <c r="E24" s="480"/>
      <c r="F24" s="480"/>
      <c r="G24" s="480"/>
      <c r="H24" s="153"/>
      <c r="I24" s="153"/>
      <c r="J24" s="153"/>
      <c r="K24" s="153"/>
    </row>
    <row r="25" spans="1:12" s="213" customFormat="1" ht="13.5" customHeight="1">
      <c r="A25" s="480" t="s">
        <v>332</v>
      </c>
      <c r="B25" s="480"/>
      <c r="C25" s="480"/>
      <c r="D25" s="480"/>
      <c r="E25" s="480"/>
      <c r="F25" s="480"/>
      <c r="G25" s="480"/>
      <c r="H25" s="153"/>
    </row>
    <row r="26" spans="1:12">
      <c r="A26" s="480" t="s">
        <v>306</v>
      </c>
      <c r="B26" s="480"/>
      <c r="C26" s="480"/>
      <c r="D26" s="480"/>
      <c r="E26" s="480"/>
      <c r="F26" s="480"/>
      <c r="G26" s="480"/>
    </row>
    <row r="27" spans="1:12" ht="20.25" customHeight="1">
      <c r="A27" s="446" t="s">
        <v>168</v>
      </c>
      <c r="B27" s="446"/>
      <c r="C27" s="446"/>
      <c r="D27" s="446"/>
      <c r="E27" s="446"/>
      <c r="F27" s="446"/>
      <c r="G27" s="446"/>
    </row>
    <row r="28" spans="1:12" s="1" customFormat="1">
      <c r="A28" s="481" t="s">
        <v>170</v>
      </c>
      <c r="B28" s="481"/>
      <c r="C28" s="481"/>
      <c r="D28" s="481"/>
      <c r="E28" s="481"/>
      <c r="F28" s="481"/>
      <c r="G28" s="481"/>
      <c r="L28"/>
    </row>
    <row r="29" spans="1:12" s="1" customFormat="1">
      <c r="A29" s="480" t="s">
        <v>169</v>
      </c>
      <c r="B29" s="480"/>
      <c r="C29" s="480"/>
      <c r="D29" s="480"/>
      <c r="E29" s="480"/>
      <c r="F29" s="480"/>
      <c r="G29" s="480"/>
      <c r="L29"/>
    </row>
    <row r="30" spans="1:12" s="153" customFormat="1">
      <c r="A30" s="224"/>
      <c r="B30" s="224"/>
      <c r="C30" s="224"/>
      <c r="D30" s="224"/>
      <c r="E30" s="224"/>
      <c r="F30" s="224"/>
      <c r="G30" s="224"/>
      <c r="L30" s="223"/>
    </row>
    <row r="31" spans="1:12" s="1" customFormat="1">
      <c r="A31" s="568" t="s">
        <v>51</v>
      </c>
      <c r="B31" s="569"/>
      <c r="C31" s="569"/>
      <c r="D31" s="569"/>
      <c r="E31" s="569"/>
      <c r="F31" s="569"/>
      <c r="G31" s="570"/>
      <c r="L31"/>
    </row>
    <row r="32" spans="1:12" s="1" customFormat="1" ht="18" customHeight="1">
      <c r="A32" s="715" t="s">
        <v>403</v>
      </c>
      <c r="B32" s="716"/>
      <c r="C32" s="716"/>
      <c r="D32" s="716"/>
      <c r="E32" s="716"/>
      <c r="F32" s="716"/>
      <c r="G32" s="717"/>
      <c r="L32"/>
    </row>
    <row r="33" spans="1:12" s="153" customFormat="1" ht="15.75" customHeight="1">
      <c r="A33" s="799" t="s">
        <v>542</v>
      </c>
      <c r="B33" s="800"/>
      <c r="C33" s="800"/>
      <c r="D33" s="800"/>
      <c r="E33" s="800"/>
      <c r="F33" s="800"/>
      <c r="G33" s="801"/>
      <c r="L33" s="310"/>
    </row>
    <row r="34" spans="1:12" ht="17.25" customHeight="1">
      <c r="A34" s="447"/>
      <c r="B34" s="448"/>
      <c r="C34" s="448"/>
      <c r="D34" s="448"/>
      <c r="E34" s="448"/>
      <c r="F34" s="448"/>
      <c r="G34" s="449"/>
    </row>
    <row r="35" spans="1:12" s="1" customFormat="1" ht="18.75" customHeight="1">
      <c r="A35" s="802" t="s">
        <v>538</v>
      </c>
      <c r="B35" s="803"/>
      <c r="C35" s="803"/>
      <c r="D35" s="803"/>
      <c r="E35" s="803"/>
      <c r="F35" s="803"/>
      <c r="G35" s="804"/>
      <c r="L35"/>
    </row>
    <row r="36" spans="1:12" s="1" customFormat="1" ht="17.25" customHeight="1">
      <c r="A36" s="447"/>
      <c r="B36" s="448"/>
      <c r="C36" s="448"/>
      <c r="D36" s="448"/>
      <c r="E36" s="448"/>
      <c r="F36" s="448"/>
      <c r="G36" s="449"/>
      <c r="L36"/>
    </row>
    <row r="37" spans="1:12" s="303" customFormat="1" ht="19.5" customHeight="1">
      <c r="A37" s="599" t="s">
        <v>424</v>
      </c>
      <c r="B37" s="478"/>
      <c r="C37" s="478"/>
      <c r="D37" s="478"/>
      <c r="E37" s="478"/>
      <c r="F37" s="478"/>
      <c r="G37" s="600"/>
      <c r="H37" s="153"/>
      <c r="I37" s="153"/>
      <c r="J37" s="153"/>
      <c r="K37" s="153"/>
    </row>
    <row r="38" spans="1:12" s="310" customFormat="1" ht="7.5" customHeight="1">
      <c r="A38" s="312"/>
      <c r="B38" s="311"/>
      <c r="C38" s="311"/>
      <c r="D38" s="311"/>
      <c r="E38" s="311"/>
      <c r="F38" s="311"/>
      <c r="G38" s="313"/>
      <c r="H38" s="153"/>
      <c r="I38" s="153"/>
      <c r="J38" s="153"/>
      <c r="K38" s="153"/>
    </row>
    <row r="39" spans="1:12" s="1" customFormat="1">
      <c r="A39" s="447" t="s">
        <v>539</v>
      </c>
      <c r="B39" s="448"/>
      <c r="C39" s="448"/>
      <c r="D39" s="448"/>
      <c r="E39" s="448"/>
      <c r="F39" s="448"/>
      <c r="G39" s="449"/>
      <c r="L39"/>
    </row>
    <row r="40" spans="1:12" s="1" customFormat="1">
      <c r="A40" s="447" t="s">
        <v>540</v>
      </c>
      <c r="B40" s="448"/>
      <c r="C40" s="448"/>
      <c r="D40" s="448"/>
      <c r="E40" s="448"/>
      <c r="F40" s="448"/>
      <c r="G40" s="449"/>
      <c r="L40"/>
    </row>
    <row r="41" spans="1:12" s="1" customFormat="1">
      <c r="A41" s="447" t="s">
        <v>614</v>
      </c>
      <c r="B41" s="448"/>
      <c r="C41" s="448"/>
      <c r="D41" s="448"/>
      <c r="E41" s="448"/>
      <c r="F41" s="448"/>
      <c r="G41" s="449"/>
      <c r="L41"/>
    </row>
    <row r="42" spans="1:12" s="1" customFormat="1">
      <c r="A42" s="447" t="s">
        <v>541</v>
      </c>
      <c r="B42" s="448"/>
      <c r="C42" s="448"/>
      <c r="D42" s="448"/>
      <c r="E42" s="448"/>
      <c r="F42" s="448"/>
      <c r="G42" s="449"/>
      <c r="L42"/>
    </row>
    <row r="43" spans="1:12" s="1" customFormat="1">
      <c r="A43" s="447" t="s">
        <v>615</v>
      </c>
      <c r="B43" s="448"/>
      <c r="C43" s="448"/>
      <c r="D43" s="448"/>
      <c r="E43" s="448"/>
      <c r="F43" s="448"/>
      <c r="G43" s="449"/>
      <c r="L43"/>
    </row>
    <row r="44" spans="1:12" s="1" customFormat="1">
      <c r="A44" s="447" t="s">
        <v>543</v>
      </c>
      <c r="B44" s="448"/>
      <c r="C44" s="448"/>
      <c r="D44" s="448"/>
      <c r="E44" s="448"/>
      <c r="F44" s="448"/>
      <c r="G44" s="449"/>
      <c r="L44"/>
    </row>
    <row r="45" spans="1:12">
      <c r="A45" s="447" t="s">
        <v>544</v>
      </c>
      <c r="B45" s="448"/>
      <c r="C45" s="448"/>
      <c r="D45" s="448"/>
      <c r="E45" s="448"/>
      <c r="F45" s="448"/>
      <c r="G45" s="449"/>
    </row>
    <row r="46" spans="1:12" s="1" customFormat="1">
      <c r="A46" s="447"/>
      <c r="B46" s="448"/>
      <c r="C46" s="448"/>
      <c r="D46" s="448"/>
      <c r="E46" s="448"/>
      <c r="F46" s="448"/>
      <c r="G46" s="449"/>
      <c r="L46"/>
    </row>
    <row r="47" spans="1:12" s="1" customFormat="1">
      <c r="A47" s="447"/>
      <c r="B47" s="448"/>
      <c r="C47" s="448"/>
      <c r="D47" s="448"/>
      <c r="E47" s="448"/>
      <c r="F47" s="448"/>
      <c r="G47" s="449"/>
      <c r="L47"/>
    </row>
    <row r="48" spans="1:12" s="1" customFormat="1">
      <c r="A48" s="447"/>
      <c r="B48" s="448"/>
      <c r="C48" s="448"/>
      <c r="D48" s="448"/>
      <c r="E48" s="448"/>
      <c r="F48" s="448"/>
      <c r="G48" s="449"/>
      <c r="L48"/>
    </row>
    <row r="49" spans="1:12" s="1" customFormat="1">
      <c r="A49" s="447"/>
      <c r="B49" s="448"/>
      <c r="C49" s="448"/>
      <c r="D49" s="448"/>
      <c r="E49" s="448"/>
      <c r="F49" s="448"/>
      <c r="G49" s="449"/>
      <c r="L49"/>
    </row>
    <row r="50" spans="1:12" s="1" customFormat="1">
      <c r="A50" s="447"/>
      <c r="B50" s="448"/>
      <c r="C50" s="448"/>
      <c r="D50" s="448"/>
      <c r="E50" s="448"/>
      <c r="F50" s="448"/>
      <c r="G50" s="449"/>
      <c r="L50"/>
    </row>
    <row r="51" spans="1:12" s="1" customFormat="1">
      <c r="A51" s="447"/>
      <c r="B51" s="448"/>
      <c r="C51" s="448"/>
      <c r="D51" s="448"/>
      <c r="E51" s="448"/>
      <c r="F51" s="448"/>
      <c r="G51" s="449"/>
      <c r="L51"/>
    </row>
    <row r="52" spans="1:12" s="1" customFormat="1">
      <c r="A52" s="447"/>
      <c r="B52" s="448"/>
      <c r="C52" s="448"/>
      <c r="D52" s="448"/>
      <c r="E52" s="448"/>
      <c r="F52" s="448"/>
      <c r="G52" s="449"/>
      <c r="L52"/>
    </row>
    <row r="53" spans="1:12" s="1" customFormat="1">
      <c r="A53" s="447"/>
      <c r="B53" s="448"/>
      <c r="C53" s="448"/>
      <c r="D53" s="448"/>
      <c r="E53" s="448"/>
      <c r="F53" s="448"/>
      <c r="G53" s="449"/>
      <c r="L53"/>
    </row>
    <row r="54" spans="1:12" s="1" customFormat="1">
      <c r="A54" s="447"/>
      <c r="B54" s="448"/>
      <c r="C54" s="448"/>
      <c r="D54" s="448"/>
      <c r="E54" s="448"/>
      <c r="F54" s="448"/>
      <c r="G54" s="449"/>
      <c r="L54"/>
    </row>
    <row r="55" spans="1:12" s="153" customFormat="1">
      <c r="A55" s="447"/>
      <c r="B55" s="448"/>
      <c r="C55" s="448"/>
      <c r="D55" s="448"/>
      <c r="E55" s="448"/>
      <c r="F55" s="448"/>
      <c r="G55" s="449"/>
      <c r="L55" s="152"/>
    </row>
    <row r="56" spans="1:12" ht="21">
      <c r="A56" s="171" t="s">
        <v>33</v>
      </c>
      <c r="B56" s="192">
        <f>$B$1</f>
        <v>6</v>
      </c>
      <c r="C56" s="173" t="s">
        <v>42</v>
      </c>
      <c r="D56" s="174" t="str">
        <f>$E$1</f>
        <v>遭遇毎</v>
      </c>
      <c r="E56" s="675" t="str">
        <f>$B$2</f>
        <v>サドン･レストレーション</v>
      </c>
      <c r="F56" s="676"/>
      <c r="G56" s="677"/>
    </row>
  </sheetData>
  <mergeCells count="56">
    <mergeCell ref="A22:G22"/>
    <mergeCell ref="A26:G26"/>
    <mergeCell ref="A31:G31"/>
    <mergeCell ref="B19:G19"/>
    <mergeCell ref="A23:G23"/>
    <mergeCell ref="A24:G24"/>
    <mergeCell ref="J10:K10"/>
    <mergeCell ref="B11:G11"/>
    <mergeCell ref="B16:G16"/>
    <mergeCell ref="J12:K12"/>
    <mergeCell ref="B13:G13"/>
    <mergeCell ref="B14:G14"/>
    <mergeCell ref="B15:G15"/>
    <mergeCell ref="B1:C1"/>
    <mergeCell ref="F1:G1"/>
    <mergeCell ref="B2:G2"/>
    <mergeCell ref="B5:G5"/>
    <mergeCell ref="B6:D6"/>
    <mergeCell ref="B4:G4"/>
    <mergeCell ref="A46:G46"/>
    <mergeCell ref="A37:G37"/>
    <mergeCell ref="B7:D7"/>
    <mergeCell ref="B8:G8"/>
    <mergeCell ref="B9:G9"/>
    <mergeCell ref="B10:G10"/>
    <mergeCell ref="B12:G12"/>
    <mergeCell ref="A25:G25"/>
    <mergeCell ref="A27:G27"/>
    <mergeCell ref="A28:G28"/>
    <mergeCell ref="A29:G29"/>
    <mergeCell ref="A32:G32"/>
    <mergeCell ref="B17:G17"/>
    <mergeCell ref="B18:G18"/>
    <mergeCell ref="A20:G20"/>
    <mergeCell ref="A21:G21"/>
    <mergeCell ref="E56:G56"/>
    <mergeCell ref="A52:G52"/>
    <mergeCell ref="A53:G53"/>
    <mergeCell ref="A54:G54"/>
    <mergeCell ref="A55:G55"/>
    <mergeCell ref="A33:G33"/>
    <mergeCell ref="A48:G48"/>
    <mergeCell ref="A51:G51"/>
    <mergeCell ref="A50:G50"/>
    <mergeCell ref="A49:G49"/>
    <mergeCell ref="A47:G47"/>
    <mergeCell ref="A34:G34"/>
    <mergeCell ref="A35:G35"/>
    <mergeCell ref="A36:G36"/>
    <mergeCell ref="A39:G39"/>
    <mergeCell ref="A40:G40"/>
    <mergeCell ref="A41:G41"/>
    <mergeCell ref="A42:G42"/>
    <mergeCell ref="A43:G43"/>
    <mergeCell ref="A44:G44"/>
    <mergeCell ref="A45:G45"/>
  </mergeCells>
  <phoneticPr fontId="1"/>
  <pageMargins left="0.70866141732283472" right="0.70866141732283472" top="0.74803149606299213" bottom="0.19685039370078741" header="0.31496062992125984" footer="0.31496062992125984"/>
  <pageSetup paperSize="9" orientation="portrait" horizontalDpi="300" verticalDpi="300" r:id="rId1"/>
  <headerFooter>
    <oddHeader>&amp;R&amp;D</oddHeader>
  </headerFooter>
  <extLst>
    <ext xmlns:x14="http://schemas.microsoft.com/office/spreadsheetml/2009/9/main" uri="{CCE6A557-97BC-4b89-ADB6-D9C93CAAB3DF}">
      <x14:dataValidations xmlns:xm="http://schemas.microsoft.com/office/excel/2006/main" count="6">
        <x14:dataValidation type="list" allowBlank="1" showInputMessage="1" showErrorMessage="1">
          <x14:formula1>
            <xm:f>基本!$D$25:$D$29</xm:f>
          </x14:formula1>
          <xm:sqref>I8</xm:sqref>
        </x14:dataValidation>
        <x14:dataValidation type="list" allowBlank="1" showInputMessage="1" showErrorMessage="1">
          <x14:formula1>
            <xm:f>基本!$C$25:$C$35</xm:f>
          </x14:formula1>
          <xm:sqref>I15 L16</xm:sqref>
        </x14:dataValidation>
        <x14:dataValidation type="list" allowBlank="1" showInputMessage="1" showErrorMessage="1">
          <x14:formula1>
            <xm:f>基本!$A$5:$A$10</xm:f>
          </x14:formula1>
          <xm:sqref>I11 I9</xm:sqref>
        </x14:dataValidation>
        <x14:dataValidation type="list" allowBlank="1" showInputMessage="1" showErrorMessage="1">
          <x14:formula1>
            <xm:f>基本!$A$14:$A$17</xm:f>
          </x14:formula1>
          <xm:sqref>K9</xm:sqref>
        </x14:dataValidation>
        <x14:dataValidation type="list" allowBlank="1" showInputMessage="1" showErrorMessage="1">
          <x14:formula1>
            <xm:f>基本!$A$25:$A$30</xm:f>
          </x14:formula1>
          <xm:sqref>I6</xm:sqref>
        </x14:dataValidation>
        <x14:dataValidation type="list" allowBlank="1" showInputMessage="1" showErrorMessage="1">
          <x14:formula1>
            <xm:f>基本!$B$25:$B$29</xm:f>
          </x14:formula1>
          <xm:sqref>I7</xm:sqref>
        </x14:dataValidation>
      </x14:dataValidations>
    </ext>
  </extLs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A61D02"/>
  </sheetPr>
  <dimension ref="A1:M62"/>
  <sheetViews>
    <sheetView topLeftCell="A16" workbookViewId="0">
      <selection activeCell="A36" sqref="A36:XFD36"/>
    </sheetView>
  </sheetViews>
  <sheetFormatPr defaultRowHeight="13.5"/>
  <cols>
    <col min="1" max="1" width="7.875" customWidth="1"/>
    <col min="2" max="2" width="8.5" customWidth="1"/>
    <col min="3" max="3" width="6.625" customWidth="1"/>
    <col min="4" max="4" width="15.75" customWidth="1"/>
    <col min="5" max="6" width="15.75" style="1" customWidth="1"/>
    <col min="7" max="7" width="18.25" style="1" customWidth="1"/>
    <col min="8" max="8" width="17.375" style="1" customWidth="1"/>
    <col min="9" max="9" width="14.625" style="1" customWidth="1"/>
    <col min="10" max="10" width="8.375" style="1" customWidth="1"/>
    <col min="11" max="11" width="7.5" style="1" customWidth="1"/>
    <col min="12" max="12" width="7.875" customWidth="1"/>
    <col min="13" max="13" width="9.25" customWidth="1"/>
    <col min="14" max="14" width="12.375" customWidth="1"/>
  </cols>
  <sheetData>
    <row r="1" spans="1:13" ht="21">
      <c r="A1" s="175" t="s">
        <v>33</v>
      </c>
      <c r="B1" s="658">
        <v>10</v>
      </c>
      <c r="C1" s="659"/>
      <c r="D1" s="176" t="s">
        <v>42</v>
      </c>
      <c r="E1" s="177" t="s">
        <v>190</v>
      </c>
      <c r="F1" s="660"/>
      <c r="G1" s="661"/>
      <c r="H1" s="19" t="s">
        <v>57</v>
      </c>
    </row>
    <row r="2" spans="1:13" ht="24.75" customHeight="1">
      <c r="A2" s="176" t="s">
        <v>0</v>
      </c>
      <c r="B2" s="662" t="s">
        <v>555</v>
      </c>
      <c r="C2" s="662"/>
      <c r="D2" s="662"/>
      <c r="E2" s="662"/>
      <c r="F2" s="662"/>
      <c r="G2" s="662"/>
      <c r="H2" s="19" t="s">
        <v>58</v>
      </c>
    </row>
    <row r="3" spans="1:13" ht="19.5" customHeight="1">
      <c r="A3" s="58" t="s">
        <v>50</v>
      </c>
      <c r="B3" s="1"/>
      <c r="C3" s="1"/>
      <c r="D3" s="1"/>
      <c r="I3" s="19"/>
    </row>
    <row r="4" spans="1:13">
      <c r="A4" s="21" t="s">
        <v>48</v>
      </c>
      <c r="B4" s="460" t="s">
        <v>193</v>
      </c>
      <c r="C4" s="461"/>
      <c r="D4" s="461"/>
      <c r="E4" s="461"/>
      <c r="F4" s="461"/>
      <c r="G4" s="462"/>
    </row>
    <row r="5" spans="1:13">
      <c r="A5" s="22" t="s">
        <v>41</v>
      </c>
      <c r="B5" s="460" t="s">
        <v>191</v>
      </c>
      <c r="C5" s="461"/>
      <c r="D5" s="461"/>
      <c r="E5" s="461"/>
      <c r="F5" s="461"/>
      <c r="G5" s="462"/>
    </row>
    <row r="6" spans="1:13">
      <c r="A6" s="22" t="s">
        <v>8</v>
      </c>
      <c r="B6" s="460" t="s">
        <v>94</v>
      </c>
      <c r="C6" s="461"/>
      <c r="D6" s="462"/>
      <c r="E6" s="68" t="s">
        <v>45</v>
      </c>
      <c r="F6" s="67" t="str">
        <f>IF($I$6 = 0,"", $I$6)</f>
        <v>遠隔</v>
      </c>
      <c r="G6" s="67">
        <f>IF($J$6 = 0,"", $J$6)</f>
        <v>10</v>
      </c>
      <c r="H6" s="68" t="s">
        <v>45</v>
      </c>
      <c r="I6" s="185" t="s">
        <v>76</v>
      </c>
      <c r="J6" s="69">
        <v>10</v>
      </c>
    </row>
    <row r="7" spans="1:13">
      <c r="A7" s="23" t="s">
        <v>7</v>
      </c>
      <c r="B7" s="815" t="s">
        <v>102</v>
      </c>
      <c r="C7" s="816"/>
      <c r="D7" s="817"/>
      <c r="E7" s="68" t="s">
        <v>71</v>
      </c>
      <c r="F7" s="67" t="str">
        <f>IF($I$7 = 0,"", $I$7)</f>
        <v/>
      </c>
      <c r="G7" s="196" t="str">
        <f>IF($J$7 = 0,"", $J$7)</f>
        <v/>
      </c>
      <c r="H7" s="68" t="s">
        <v>71</v>
      </c>
      <c r="I7" s="185"/>
      <c r="J7" s="69"/>
    </row>
    <row r="8" spans="1:13">
      <c r="A8" s="25" t="s">
        <v>66</v>
      </c>
      <c r="B8" s="565" t="s">
        <v>194</v>
      </c>
      <c r="C8" s="566"/>
      <c r="D8" s="566"/>
      <c r="E8" s="566"/>
      <c r="F8" s="566"/>
      <c r="G8" s="567"/>
      <c r="H8" s="68" t="s">
        <v>91</v>
      </c>
      <c r="I8" s="69" t="s">
        <v>132</v>
      </c>
      <c r="J8" s="19" t="s">
        <v>67</v>
      </c>
    </row>
    <row r="9" spans="1:13">
      <c r="A9" s="24"/>
      <c r="B9" s="447"/>
      <c r="C9" s="448"/>
      <c r="D9" s="448"/>
      <c r="E9" s="448"/>
      <c r="F9" s="448"/>
      <c r="G9" s="449"/>
      <c r="H9" s="68" t="s">
        <v>53</v>
      </c>
      <c r="I9" s="69" t="s">
        <v>17</v>
      </c>
      <c r="J9" s="67">
        <f>IF($I$9 = "筋力",基本!$C$5,IF($I$9 = "耐久力",基本!$C$6,IF($I$9 = "敏捷力",基本!$C$7,IF($I$9 = "知力",基本!$C$8,IF($I$9 = "判断力",基本!$C$9,IF($I$9 = "魅力",基本!$C$10,""))))))</f>
        <v>6</v>
      </c>
      <c r="K9" s="69" t="s">
        <v>21</v>
      </c>
    </row>
    <row r="10" spans="1:13" ht="14.25">
      <c r="A10" s="62"/>
      <c r="B10" s="818"/>
      <c r="C10" s="819"/>
      <c r="D10" s="819"/>
      <c r="E10" s="819"/>
      <c r="F10" s="819"/>
      <c r="G10" s="820"/>
      <c r="H10" s="68" t="s">
        <v>63</v>
      </c>
      <c r="I10" s="69">
        <v>0</v>
      </c>
      <c r="J10" s="410" t="s">
        <v>55</v>
      </c>
      <c r="K10" s="411"/>
      <c r="L10" s="67">
        <f>IF($I$8=基本!$F$4,基本!$O$7,IF($I$8=基本!$F$13,基本!$O$16,IF($I$8=基本!$F$22,基本!$O$25,IF($I$8=基本!$F$31,基本!$O$34,IF($I$8=基本!$F$40,基本!$O$43,0)))))</f>
        <v>11</v>
      </c>
    </row>
    <row r="11" spans="1:13">
      <c r="A11" s="24"/>
      <c r="B11" s="473"/>
      <c r="C11" s="448"/>
      <c r="D11" s="448"/>
      <c r="E11" s="448"/>
      <c r="F11" s="448"/>
      <c r="G11" s="449"/>
      <c r="H11" s="56" t="s">
        <v>54</v>
      </c>
      <c r="I11" s="69" t="s">
        <v>17</v>
      </c>
      <c r="J11" s="52">
        <f>IF($I$9 = "筋力",基本!$C$5,IF($I$11 = "耐久力",基本!$C$6,IF($I$11 = "敏捷力",基本!$C$7,IF($I$11 = "知力",基本!$C$8,IF($I$11 = "判断力",基本!$C$9,IF($I$11 = "魅力",基本!$C$10,""))))))</f>
        <v>6</v>
      </c>
      <c r="L11" s="1"/>
    </row>
    <row r="12" spans="1:13" ht="21">
      <c r="A12" s="24"/>
      <c r="B12" s="687" t="s">
        <v>318</v>
      </c>
      <c r="C12" s="688"/>
      <c r="D12" s="688"/>
      <c r="E12" s="688"/>
      <c r="F12" s="688"/>
      <c r="G12" s="689"/>
      <c r="H12" s="320" t="s">
        <v>64</v>
      </c>
      <c r="I12" s="321">
        <v>0</v>
      </c>
      <c r="J12" s="410" t="s">
        <v>56</v>
      </c>
      <c r="K12" s="411"/>
      <c r="L12" s="319">
        <f>IF($I$8=基本!$F$4,基本!$O$9,IF($I$8=基本!$F$13,基本!$O$18,IF($I$8=基本!$F$22,基本!$O$27,IF($I$8=基本!$F$31,基本!$O$36,IF($I$8=基本!$F$40,基本!$O$45,0)))))</f>
        <v>2</v>
      </c>
      <c r="M12" s="322"/>
    </row>
    <row r="13" spans="1:13" s="310" customFormat="1">
      <c r="A13" s="165"/>
      <c r="B13" s="606"/>
      <c r="C13" s="607"/>
      <c r="D13" s="607"/>
      <c r="E13" s="607"/>
      <c r="F13" s="607"/>
      <c r="G13" s="608"/>
      <c r="H13" s="168" t="s">
        <v>92</v>
      </c>
      <c r="I13" s="321">
        <v>2</v>
      </c>
      <c r="J13" s="320" t="s">
        <v>46</v>
      </c>
      <c r="K13" s="321">
        <v>6</v>
      </c>
      <c r="L13" s="322"/>
      <c r="M13" s="322"/>
    </row>
    <row r="14" spans="1:13" ht="21.75" customHeight="1">
      <c r="A14" s="446" t="s">
        <v>328</v>
      </c>
      <c r="B14" s="446"/>
      <c r="C14" s="446"/>
      <c r="D14" s="446"/>
      <c r="E14" s="446"/>
      <c r="F14" s="446"/>
      <c r="G14" s="446"/>
      <c r="H14" s="320" t="s">
        <v>52</v>
      </c>
      <c r="I14" s="321">
        <v>3</v>
      </c>
      <c r="J14" s="320" t="s">
        <v>46</v>
      </c>
      <c r="K14" s="321">
        <v>6</v>
      </c>
      <c r="L14" s="322"/>
      <c r="M14" s="322"/>
    </row>
    <row r="15" spans="1:13">
      <c r="A15" s="481" t="s">
        <v>167</v>
      </c>
      <c r="B15" s="481"/>
      <c r="C15" s="481"/>
      <c r="D15" s="481"/>
      <c r="E15" s="481"/>
      <c r="F15" s="481"/>
      <c r="G15" s="481"/>
      <c r="H15" s="320" t="s">
        <v>65</v>
      </c>
      <c r="I15" s="321" t="s">
        <v>73</v>
      </c>
      <c r="J15" s="153"/>
      <c r="K15" s="153"/>
      <c r="L15" s="322"/>
      <c r="M15" s="322"/>
    </row>
    <row r="16" spans="1:13">
      <c r="A16" s="480" t="s">
        <v>329</v>
      </c>
      <c r="B16" s="480"/>
      <c r="C16" s="480"/>
      <c r="D16" s="480"/>
      <c r="E16" s="480"/>
      <c r="F16" s="480"/>
      <c r="G16" s="480"/>
      <c r="H16" s="320" t="s">
        <v>107</v>
      </c>
      <c r="I16" s="321">
        <v>1</v>
      </c>
      <c r="J16" s="320" t="s">
        <v>46</v>
      </c>
      <c r="K16" s="321">
        <v>6</v>
      </c>
      <c r="L16" s="321" t="s">
        <v>79</v>
      </c>
      <c r="M16" s="322"/>
    </row>
    <row r="17" spans="1:12">
      <c r="A17" s="480" t="s">
        <v>307</v>
      </c>
      <c r="B17" s="480"/>
      <c r="C17" s="480"/>
      <c r="D17" s="480"/>
      <c r="E17" s="480"/>
      <c r="F17" s="480"/>
      <c r="G17" s="480"/>
      <c r="J17"/>
      <c r="K17"/>
    </row>
    <row r="18" spans="1:12">
      <c r="A18" s="480" t="s">
        <v>330</v>
      </c>
      <c r="B18" s="480"/>
      <c r="C18" s="480"/>
      <c r="D18" s="480"/>
      <c r="E18" s="480"/>
      <c r="F18" s="480"/>
      <c r="G18" s="480"/>
      <c r="J18"/>
      <c r="K18"/>
    </row>
    <row r="19" spans="1:12" s="152" customFormat="1" ht="13.5" customHeight="1">
      <c r="A19" s="480" t="s">
        <v>332</v>
      </c>
      <c r="B19" s="480"/>
      <c r="C19" s="480"/>
      <c r="D19" s="480"/>
      <c r="E19" s="480"/>
      <c r="F19" s="480"/>
      <c r="G19" s="480"/>
      <c r="H19" s="153"/>
    </row>
    <row r="20" spans="1:12" s="152" customFormat="1" ht="13.5" customHeight="1">
      <c r="A20" s="480" t="s">
        <v>306</v>
      </c>
      <c r="B20" s="480"/>
      <c r="C20" s="480"/>
      <c r="D20" s="480"/>
      <c r="E20" s="480"/>
      <c r="F20" s="480"/>
      <c r="G20" s="480"/>
      <c r="H20" s="153"/>
      <c r="I20" s="153"/>
      <c r="J20" s="153"/>
      <c r="K20" s="153"/>
    </row>
    <row r="21" spans="1:12" s="152" customFormat="1" ht="21.75" customHeight="1">
      <c r="A21" s="446" t="s">
        <v>168</v>
      </c>
      <c r="B21" s="446"/>
      <c r="C21" s="446"/>
      <c r="D21" s="446"/>
      <c r="E21" s="446"/>
      <c r="F21" s="446"/>
      <c r="G21" s="446"/>
      <c r="H21" s="153"/>
    </row>
    <row r="22" spans="1:12" s="213" customFormat="1" ht="13.5" customHeight="1">
      <c r="A22" s="481" t="s">
        <v>170</v>
      </c>
      <c r="B22" s="481"/>
      <c r="C22" s="481"/>
      <c r="D22" s="481"/>
      <c r="E22" s="481"/>
      <c r="F22" s="481"/>
      <c r="G22" s="481"/>
      <c r="H22" s="153"/>
    </row>
    <row r="23" spans="1:12" s="213" customFormat="1" ht="13.5" customHeight="1">
      <c r="A23" s="480" t="s">
        <v>169</v>
      </c>
      <c r="B23" s="480"/>
      <c r="C23" s="480"/>
      <c r="D23" s="480"/>
      <c r="E23" s="480"/>
      <c r="F23" s="480"/>
      <c r="G23" s="480"/>
      <c r="H23" s="153"/>
      <c r="I23" s="153"/>
      <c r="J23" s="153"/>
      <c r="K23" s="153"/>
    </row>
    <row r="24" spans="1:12" s="213" customFormat="1" ht="13.5" customHeight="1">
      <c r="A24" s="224"/>
      <c r="B24" s="224"/>
      <c r="C24" s="224"/>
      <c r="D24" s="224"/>
      <c r="E24" s="224"/>
      <c r="F24" s="224"/>
      <c r="G24" s="224"/>
      <c r="H24" s="153"/>
    </row>
    <row r="25" spans="1:12">
      <c r="A25" s="568" t="s">
        <v>51</v>
      </c>
      <c r="B25" s="569"/>
      <c r="C25" s="569"/>
      <c r="D25" s="569"/>
      <c r="E25" s="569"/>
      <c r="F25" s="569"/>
      <c r="G25" s="570"/>
    </row>
    <row r="26" spans="1:12" s="153" customFormat="1" ht="14.25" customHeight="1">
      <c r="A26" s="715" t="s">
        <v>537</v>
      </c>
      <c r="B26" s="716"/>
      <c r="C26" s="716"/>
      <c r="D26" s="716"/>
      <c r="E26" s="716"/>
      <c r="F26" s="716"/>
      <c r="G26" s="717"/>
      <c r="L26" s="245"/>
    </row>
    <row r="27" spans="1:12" s="153" customFormat="1" ht="14.25" customHeight="1">
      <c r="A27" s="799" t="s">
        <v>542</v>
      </c>
      <c r="B27" s="800"/>
      <c r="C27" s="800"/>
      <c r="D27" s="800"/>
      <c r="E27" s="800"/>
      <c r="F27" s="800"/>
      <c r="G27" s="801"/>
      <c r="L27" s="310"/>
    </row>
    <row r="28" spans="1:12" ht="10.5" customHeight="1">
      <c r="A28" s="795"/>
      <c r="B28" s="446"/>
      <c r="C28" s="446"/>
      <c r="D28" s="446"/>
      <c r="E28" s="446"/>
      <c r="F28" s="446"/>
      <c r="G28" s="796"/>
    </row>
    <row r="29" spans="1:12" s="1" customFormat="1" ht="16.5" customHeight="1">
      <c r="A29" s="809" t="s">
        <v>572</v>
      </c>
      <c r="B29" s="810"/>
      <c r="C29" s="810"/>
      <c r="D29" s="810"/>
      <c r="E29" s="810"/>
      <c r="F29" s="810"/>
      <c r="G29" s="811"/>
      <c r="L29"/>
    </row>
    <row r="30" spans="1:12" s="153" customFormat="1" ht="8.25" customHeight="1">
      <c r="A30" s="342"/>
      <c r="B30" s="343"/>
      <c r="C30" s="343"/>
      <c r="D30" s="343"/>
      <c r="E30" s="343"/>
      <c r="F30" s="343"/>
      <c r="G30" s="344"/>
      <c r="L30" s="322"/>
    </row>
    <row r="31" spans="1:12" s="153" customFormat="1" ht="17.25" customHeight="1">
      <c r="A31" s="342" t="s">
        <v>550</v>
      </c>
      <c r="B31" s="314"/>
      <c r="C31" s="314"/>
      <c r="D31" s="314"/>
      <c r="E31" s="314"/>
      <c r="F31" s="314"/>
      <c r="G31" s="315"/>
      <c r="L31" s="310"/>
    </row>
    <row r="32" spans="1:12" s="153" customFormat="1" ht="6.75" customHeight="1">
      <c r="A32" s="329"/>
      <c r="B32" s="330"/>
      <c r="C32" s="330"/>
      <c r="D32" s="330"/>
      <c r="E32" s="330"/>
      <c r="F32" s="330"/>
      <c r="G32" s="331"/>
      <c r="L32" s="322"/>
    </row>
    <row r="33" spans="1:12" s="1" customFormat="1">
      <c r="A33" s="612" t="s">
        <v>545</v>
      </c>
      <c r="B33" s="613"/>
      <c r="C33" s="613"/>
      <c r="D33" s="613"/>
      <c r="E33" s="613"/>
      <c r="F33" s="613"/>
      <c r="G33" s="614"/>
      <c r="L33"/>
    </row>
    <row r="34" spans="1:12" s="1" customFormat="1">
      <c r="A34" s="447" t="s">
        <v>613</v>
      </c>
      <c r="B34" s="631"/>
      <c r="C34" s="631"/>
      <c r="D34" s="631"/>
      <c r="E34" s="631"/>
      <c r="F34" s="631"/>
      <c r="G34" s="721"/>
      <c r="L34"/>
    </row>
    <row r="35" spans="1:12" s="153" customFormat="1" ht="6.75" customHeight="1">
      <c r="A35" s="326"/>
      <c r="B35" s="332"/>
      <c r="C35" s="332"/>
      <c r="D35" s="332"/>
      <c r="E35" s="332"/>
      <c r="F35" s="332"/>
      <c r="G35" s="339"/>
      <c r="L35" s="322"/>
    </row>
    <row r="36" spans="1:12" s="378" customFormat="1">
      <c r="A36" s="612" t="s">
        <v>716</v>
      </c>
      <c r="B36" s="613"/>
      <c r="C36" s="613"/>
      <c r="D36" s="613"/>
      <c r="E36" s="613"/>
      <c r="F36" s="613"/>
      <c r="G36" s="614"/>
      <c r="L36" s="400"/>
    </row>
    <row r="37" spans="1:12">
      <c r="A37" s="447" t="s">
        <v>573</v>
      </c>
      <c r="B37" s="448"/>
      <c r="C37" s="448"/>
      <c r="D37" s="448"/>
      <c r="E37" s="448"/>
      <c r="F37" s="448"/>
      <c r="G37" s="449"/>
    </row>
    <row r="38" spans="1:12" s="322" customFormat="1" ht="6.75" customHeight="1">
      <c r="A38" s="326"/>
      <c r="B38" s="323"/>
      <c r="C38" s="323"/>
      <c r="D38" s="323"/>
      <c r="E38" s="323"/>
      <c r="F38" s="323"/>
      <c r="G38" s="325"/>
      <c r="H38" s="153"/>
      <c r="I38" s="153"/>
      <c r="J38" s="153"/>
      <c r="K38" s="153"/>
    </row>
    <row r="39" spans="1:12" s="1" customFormat="1">
      <c r="A39" s="612" t="s">
        <v>548</v>
      </c>
      <c r="B39" s="613"/>
      <c r="C39" s="613"/>
      <c r="D39" s="613"/>
      <c r="E39" s="613"/>
      <c r="F39" s="613"/>
      <c r="G39" s="614"/>
      <c r="L39"/>
    </row>
    <row r="40" spans="1:12" s="1" customFormat="1">
      <c r="A40" s="447" t="s">
        <v>574</v>
      </c>
      <c r="B40" s="448"/>
      <c r="C40" s="448"/>
      <c r="D40" s="448"/>
      <c r="E40" s="448"/>
      <c r="F40" s="448"/>
      <c r="G40" s="449"/>
      <c r="L40"/>
    </row>
    <row r="41" spans="1:12" s="153" customFormat="1" ht="6.75" customHeight="1">
      <c r="A41" s="326"/>
      <c r="B41" s="323"/>
      <c r="C41" s="323"/>
      <c r="D41" s="323"/>
      <c r="E41" s="323"/>
      <c r="F41" s="323"/>
      <c r="G41" s="325"/>
      <c r="L41" s="322"/>
    </row>
    <row r="42" spans="1:12" s="153" customFormat="1">
      <c r="A42" s="612" t="s">
        <v>575</v>
      </c>
      <c r="B42" s="613"/>
      <c r="C42" s="613"/>
      <c r="D42" s="613"/>
      <c r="E42" s="613"/>
      <c r="F42" s="613"/>
      <c r="G42" s="614"/>
      <c r="L42" s="310"/>
    </row>
    <row r="43" spans="1:12" s="153" customFormat="1">
      <c r="A43" s="447" t="s">
        <v>549</v>
      </c>
      <c r="B43" s="448"/>
      <c r="C43" s="448"/>
      <c r="D43" s="448"/>
      <c r="E43" s="448"/>
      <c r="F43" s="448"/>
      <c r="G43" s="449"/>
      <c r="L43" s="310"/>
    </row>
    <row r="44" spans="1:12" s="153" customFormat="1" ht="6.75" customHeight="1">
      <c r="A44" s="326"/>
      <c r="B44" s="323"/>
      <c r="C44" s="323"/>
      <c r="D44" s="323"/>
      <c r="E44" s="323"/>
      <c r="F44" s="323"/>
      <c r="G44" s="325"/>
      <c r="L44" s="322"/>
    </row>
    <row r="45" spans="1:12" s="153" customFormat="1">
      <c r="A45" s="612" t="s">
        <v>551</v>
      </c>
      <c r="B45" s="613"/>
      <c r="C45" s="613"/>
      <c r="D45" s="613"/>
      <c r="E45" s="613"/>
      <c r="F45" s="613"/>
      <c r="G45" s="614"/>
      <c r="L45" s="310"/>
    </row>
    <row r="46" spans="1:12" s="153" customFormat="1">
      <c r="A46" s="447" t="s">
        <v>563</v>
      </c>
      <c r="B46" s="448"/>
      <c r="C46" s="448"/>
      <c r="D46" s="448"/>
      <c r="E46" s="448"/>
      <c r="F46" s="448"/>
      <c r="G46" s="449"/>
      <c r="L46" s="310"/>
    </row>
    <row r="47" spans="1:12" s="153" customFormat="1" ht="13.5" customHeight="1">
      <c r="A47" s="447" t="s">
        <v>552</v>
      </c>
      <c r="B47" s="448"/>
      <c r="C47" s="448"/>
      <c r="D47" s="448"/>
      <c r="E47" s="448"/>
      <c r="F47" s="448"/>
      <c r="G47" s="449"/>
      <c r="L47" s="310"/>
    </row>
    <row r="48" spans="1:12" s="153" customFormat="1" ht="6.75" customHeight="1">
      <c r="A48" s="326"/>
      <c r="B48" s="323"/>
      <c r="C48" s="323"/>
      <c r="D48" s="323"/>
      <c r="E48" s="323"/>
      <c r="F48" s="323"/>
      <c r="G48" s="325"/>
      <c r="L48" s="322"/>
    </row>
    <row r="49" spans="1:12" s="153" customFormat="1" ht="13.5" customHeight="1">
      <c r="A49" s="612" t="s">
        <v>553</v>
      </c>
      <c r="B49" s="613"/>
      <c r="C49" s="613"/>
      <c r="D49" s="613"/>
      <c r="E49" s="613"/>
      <c r="F49" s="613"/>
      <c r="G49" s="614"/>
      <c r="L49" s="310"/>
    </row>
    <row r="50" spans="1:12" s="153" customFormat="1" ht="13.5" customHeight="1">
      <c r="A50" s="447" t="s">
        <v>579</v>
      </c>
      <c r="B50" s="448"/>
      <c r="C50" s="448"/>
      <c r="D50" s="448"/>
      <c r="E50" s="448"/>
      <c r="F50" s="448"/>
      <c r="G50" s="449"/>
      <c r="L50" s="310"/>
    </row>
    <row r="51" spans="1:12" s="153" customFormat="1" ht="6.75" customHeight="1">
      <c r="A51" s="326"/>
      <c r="B51" s="323"/>
      <c r="C51" s="323"/>
      <c r="D51" s="323"/>
      <c r="E51" s="323"/>
      <c r="F51" s="323"/>
      <c r="G51" s="325"/>
      <c r="L51" s="322"/>
    </row>
    <row r="52" spans="1:12" s="153" customFormat="1" ht="13.5" customHeight="1">
      <c r="A52" s="612" t="s">
        <v>577</v>
      </c>
      <c r="B52" s="613"/>
      <c r="C52" s="613"/>
      <c r="D52" s="613"/>
      <c r="E52" s="613"/>
      <c r="F52" s="613"/>
      <c r="G52" s="614"/>
      <c r="L52" s="310"/>
    </row>
    <row r="53" spans="1:12" s="153" customFormat="1" ht="13.5" customHeight="1">
      <c r="A53" s="447" t="s">
        <v>576</v>
      </c>
      <c r="B53" s="448"/>
      <c r="C53" s="448"/>
      <c r="D53" s="448"/>
      <c r="E53" s="448"/>
      <c r="F53" s="448"/>
      <c r="G53" s="449"/>
      <c r="L53" s="310"/>
    </row>
    <row r="54" spans="1:12" s="153" customFormat="1" ht="13.5" customHeight="1">
      <c r="A54" s="447"/>
      <c r="B54" s="448"/>
      <c r="C54" s="448"/>
      <c r="D54" s="448"/>
      <c r="E54" s="448"/>
      <c r="F54" s="448"/>
      <c r="G54" s="449"/>
      <c r="L54" s="310"/>
    </row>
    <row r="55" spans="1:12" s="1" customFormat="1" ht="16.5" customHeight="1">
      <c r="A55" s="812" t="s">
        <v>578</v>
      </c>
      <c r="B55" s="813"/>
      <c r="C55" s="813"/>
      <c r="D55" s="813"/>
      <c r="E55" s="813"/>
      <c r="F55" s="813"/>
      <c r="G55" s="814"/>
      <c r="L55"/>
    </row>
    <row r="56" spans="1:12" s="1" customFormat="1">
      <c r="A56" s="447"/>
      <c r="B56" s="448"/>
      <c r="C56" s="448"/>
      <c r="D56" s="448"/>
      <c r="E56" s="448"/>
      <c r="F56" s="448"/>
      <c r="G56" s="449"/>
      <c r="L56"/>
    </row>
    <row r="57" spans="1:12" s="303" customFormat="1" ht="15.75" customHeight="1">
      <c r="A57" s="599" t="s">
        <v>424</v>
      </c>
      <c r="B57" s="478"/>
      <c r="C57" s="478"/>
      <c r="D57" s="478"/>
      <c r="E57" s="478"/>
      <c r="F57" s="478"/>
      <c r="G57" s="600"/>
      <c r="H57" s="153"/>
      <c r="I57" s="153"/>
      <c r="J57" s="153"/>
      <c r="K57" s="153"/>
    </row>
    <row r="58" spans="1:12" s="1" customFormat="1">
      <c r="A58" s="447" t="s">
        <v>546</v>
      </c>
      <c r="B58" s="448"/>
      <c r="C58" s="448"/>
      <c r="D58" s="448"/>
      <c r="E58" s="448"/>
      <c r="F58" s="448"/>
      <c r="G58" s="449"/>
      <c r="L58"/>
    </row>
    <row r="59" spans="1:12">
      <c r="A59" s="447" t="s">
        <v>547</v>
      </c>
      <c r="B59" s="448"/>
      <c r="C59" s="448"/>
      <c r="D59" s="448"/>
      <c r="E59" s="448"/>
      <c r="F59" s="448"/>
      <c r="G59" s="449"/>
    </row>
    <row r="60" spans="1:12" s="1" customFormat="1" ht="7.5" customHeight="1">
      <c r="A60" s="447"/>
      <c r="B60" s="448"/>
      <c r="C60" s="448"/>
      <c r="D60" s="448"/>
      <c r="E60" s="448"/>
      <c r="F60" s="448"/>
      <c r="G60" s="449"/>
      <c r="L60"/>
    </row>
    <row r="61" spans="1:12" s="1" customFormat="1" ht="21">
      <c r="A61" s="171" t="s">
        <v>33</v>
      </c>
      <c r="B61" s="192">
        <f>$B$1</f>
        <v>10</v>
      </c>
      <c r="C61" s="173" t="s">
        <v>42</v>
      </c>
      <c r="D61" s="174" t="str">
        <f>$E$1</f>
        <v>遭遇毎</v>
      </c>
      <c r="E61" s="675" t="str">
        <f>$B$2</f>
        <v>プライマル･ガスト</v>
      </c>
      <c r="F61" s="676"/>
      <c r="G61" s="677"/>
      <c r="L61"/>
    </row>
    <row r="62" spans="1:12" s="1" customFormat="1">
      <c r="A62"/>
      <c r="B62"/>
      <c r="C62"/>
      <c r="D62"/>
      <c r="L62"/>
    </row>
  </sheetData>
  <mergeCells count="53">
    <mergeCell ref="A26:G26"/>
    <mergeCell ref="A22:G22"/>
    <mergeCell ref="A23:G23"/>
    <mergeCell ref="B6:D6"/>
    <mergeCell ref="B7:D7"/>
    <mergeCell ref="B8:G8"/>
    <mergeCell ref="B9:G9"/>
    <mergeCell ref="B10:G10"/>
    <mergeCell ref="A14:G14"/>
    <mergeCell ref="A15:G15"/>
    <mergeCell ref="A16:G16"/>
    <mergeCell ref="A20:G20"/>
    <mergeCell ref="A25:G25"/>
    <mergeCell ref="A17:G17"/>
    <mergeCell ref="A18:G18"/>
    <mergeCell ref="A19:G19"/>
    <mergeCell ref="B1:C1"/>
    <mergeCell ref="F1:G1"/>
    <mergeCell ref="B2:G2"/>
    <mergeCell ref="B4:G4"/>
    <mergeCell ref="B5:G5"/>
    <mergeCell ref="J10:K10"/>
    <mergeCell ref="B13:G13"/>
    <mergeCell ref="B12:G12"/>
    <mergeCell ref="B11:G11"/>
    <mergeCell ref="J12:K12"/>
    <mergeCell ref="A21:G21"/>
    <mergeCell ref="E61:G61"/>
    <mergeCell ref="A60:G60"/>
    <mergeCell ref="A40:G40"/>
    <mergeCell ref="A55:G55"/>
    <mergeCell ref="A46:G46"/>
    <mergeCell ref="A56:G56"/>
    <mergeCell ref="A58:G58"/>
    <mergeCell ref="A59:G59"/>
    <mergeCell ref="A53:G53"/>
    <mergeCell ref="A54:G54"/>
    <mergeCell ref="A57:G57"/>
    <mergeCell ref="A49:G49"/>
    <mergeCell ref="A50:G50"/>
    <mergeCell ref="A52:G52"/>
    <mergeCell ref="A27:G27"/>
    <mergeCell ref="A42:G42"/>
    <mergeCell ref="A43:G43"/>
    <mergeCell ref="A45:G45"/>
    <mergeCell ref="A47:G47"/>
    <mergeCell ref="A39:G39"/>
    <mergeCell ref="A28:G28"/>
    <mergeCell ref="A29:G29"/>
    <mergeCell ref="A34:G34"/>
    <mergeCell ref="A36:G36"/>
    <mergeCell ref="A37:G37"/>
    <mergeCell ref="A33:G33"/>
  </mergeCells>
  <phoneticPr fontId="1"/>
  <pageMargins left="0.70866141732283472" right="0.70866141732283472" top="0.74803149606299213" bottom="0.19685039370078741" header="0.31496062992125984" footer="0.31496062992125984"/>
  <pageSetup paperSize="9" orientation="portrait" horizontalDpi="300" verticalDpi="300" r:id="rId1"/>
  <headerFooter>
    <oddHeader>&amp;R&amp;D</oddHeader>
  </headerFooter>
  <legacyDrawing r:id="rId2"/>
  <extLst>
    <ext xmlns:x14="http://schemas.microsoft.com/office/spreadsheetml/2009/9/main" uri="{CCE6A557-97BC-4b89-ADB6-D9C93CAAB3DF}">
      <x14:dataValidations xmlns:xm="http://schemas.microsoft.com/office/excel/2006/main" count="6">
        <x14:dataValidation type="list" allowBlank="1" showInputMessage="1" showErrorMessage="1">
          <x14:formula1>
            <xm:f>基本!$A$14:$A$17</xm:f>
          </x14:formula1>
          <xm:sqref>K9</xm:sqref>
        </x14:dataValidation>
        <x14:dataValidation type="list" allowBlank="1" showInputMessage="1" showErrorMessage="1">
          <x14:formula1>
            <xm:f>基本!$A$5:$A$10</xm:f>
          </x14:formula1>
          <xm:sqref>I11 I9</xm:sqref>
        </x14:dataValidation>
        <x14:dataValidation type="list" allowBlank="1" showInputMessage="1" showErrorMessage="1">
          <x14:formula1>
            <xm:f>基本!$C$25:$C$35</xm:f>
          </x14:formula1>
          <xm:sqref>I12</xm:sqref>
        </x14:dataValidation>
        <x14:dataValidation type="list" allowBlank="1" showInputMessage="1" showErrorMessage="1">
          <x14:formula1>
            <xm:f>基本!$D$25:$D$29</xm:f>
          </x14:formula1>
          <xm:sqref>I8</xm:sqref>
        </x14:dataValidation>
        <x14:dataValidation type="list" allowBlank="1" showInputMessage="1" showErrorMessage="1">
          <x14:formula1>
            <xm:f>基本!$A$25:$A$30</xm:f>
          </x14:formula1>
          <xm:sqref>I6</xm:sqref>
        </x14:dataValidation>
        <x14:dataValidation type="list" allowBlank="1" showInputMessage="1" showErrorMessage="1">
          <x14:formula1>
            <xm:f>基本!$B$25:$B$29</xm:f>
          </x14:formula1>
          <xm:sqref>I7</xm:sqref>
        </x14:dataValidation>
      </x14:dataValidations>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61D02"/>
  </sheetPr>
  <dimension ref="A1:L58"/>
  <sheetViews>
    <sheetView workbookViewId="0"/>
  </sheetViews>
  <sheetFormatPr defaultRowHeight="13.5"/>
  <cols>
    <col min="1" max="1" width="7.875" customWidth="1"/>
    <col min="2" max="2" width="8.5" customWidth="1"/>
    <col min="3" max="3" width="6.625" customWidth="1"/>
    <col min="4" max="4" width="15.75" customWidth="1"/>
    <col min="5" max="6" width="15.75" style="1" customWidth="1"/>
    <col min="7" max="7" width="18.25" style="1" customWidth="1"/>
    <col min="8" max="8" width="17.375" style="1" customWidth="1"/>
    <col min="9" max="9" width="14.625" style="1" customWidth="1"/>
    <col min="10" max="10" width="8.375" style="1" customWidth="1"/>
    <col min="11" max="11" width="7.5" style="1" customWidth="1"/>
    <col min="12" max="12" width="7.875" customWidth="1"/>
    <col min="13" max="13" width="9.25" customWidth="1"/>
    <col min="14" max="14" width="12.375" customWidth="1"/>
  </cols>
  <sheetData>
    <row r="1" spans="1:12" ht="21">
      <c r="A1" s="175" t="s">
        <v>114</v>
      </c>
      <c r="B1" s="658">
        <v>12</v>
      </c>
      <c r="C1" s="659"/>
      <c r="D1" s="176" t="s">
        <v>42</v>
      </c>
      <c r="E1" s="177" t="s">
        <v>190</v>
      </c>
      <c r="F1" s="660"/>
      <c r="G1" s="661"/>
      <c r="H1" s="19" t="s">
        <v>57</v>
      </c>
    </row>
    <row r="2" spans="1:12" ht="24.75" customHeight="1">
      <c r="A2" s="176" t="s">
        <v>0</v>
      </c>
      <c r="B2" s="662" t="s">
        <v>182</v>
      </c>
      <c r="C2" s="662"/>
      <c r="D2" s="662"/>
      <c r="E2" s="662"/>
      <c r="F2" s="662"/>
      <c r="G2" s="662"/>
      <c r="H2" s="19" t="s">
        <v>58</v>
      </c>
    </row>
    <row r="3" spans="1:12" ht="19.5" customHeight="1">
      <c r="A3" s="58" t="s">
        <v>50</v>
      </c>
      <c r="B3" s="1"/>
      <c r="C3" s="1"/>
      <c r="D3" s="1"/>
      <c r="I3" s="19"/>
    </row>
    <row r="4" spans="1:12">
      <c r="A4" s="21" t="s">
        <v>48</v>
      </c>
      <c r="B4" s="460" t="s">
        <v>195</v>
      </c>
      <c r="C4" s="461"/>
      <c r="D4" s="461"/>
      <c r="E4" s="461"/>
      <c r="F4" s="461"/>
      <c r="G4" s="462"/>
    </row>
    <row r="5" spans="1:12">
      <c r="A5" s="22" t="s">
        <v>41</v>
      </c>
      <c r="B5" s="460" t="s">
        <v>196</v>
      </c>
      <c r="C5" s="461"/>
      <c r="D5" s="461"/>
      <c r="E5" s="461"/>
      <c r="F5" s="461"/>
      <c r="G5" s="462"/>
    </row>
    <row r="6" spans="1:12">
      <c r="A6" s="22" t="s">
        <v>8</v>
      </c>
      <c r="B6" s="634" t="s">
        <v>197</v>
      </c>
      <c r="C6" s="635"/>
      <c r="D6" s="636"/>
      <c r="E6" s="102" t="s">
        <v>45</v>
      </c>
      <c r="F6" s="101" t="str">
        <f>IF($I$6 = 0,"", $I$6)</f>
        <v>使用者</v>
      </c>
      <c r="G6" s="101" t="str">
        <f>IF($J$6 = 0,"", $J$6)</f>
        <v/>
      </c>
      <c r="H6" s="102" t="s">
        <v>45</v>
      </c>
      <c r="I6" s="185" t="s">
        <v>97</v>
      </c>
      <c r="J6" s="103">
        <v>0</v>
      </c>
    </row>
    <row r="7" spans="1:12">
      <c r="A7" s="23" t="s">
        <v>7</v>
      </c>
      <c r="B7" s="460"/>
      <c r="C7" s="461"/>
      <c r="D7" s="462"/>
      <c r="E7" s="102" t="s">
        <v>71</v>
      </c>
      <c r="F7" s="101" t="str">
        <f>IF($I$7 = 0,"", $I$7)</f>
        <v/>
      </c>
      <c r="G7" s="111" t="str">
        <f>IF($J$7 = 0,"", $J$7)</f>
        <v/>
      </c>
      <c r="H7" s="102" t="s">
        <v>71</v>
      </c>
      <c r="I7" s="185"/>
      <c r="J7" s="103"/>
    </row>
    <row r="8" spans="1:12">
      <c r="A8" s="25" t="s">
        <v>198</v>
      </c>
      <c r="B8" s="460" t="s">
        <v>338</v>
      </c>
      <c r="C8" s="461"/>
      <c r="D8" s="461"/>
      <c r="E8" s="461"/>
      <c r="F8" s="461"/>
      <c r="G8" s="462"/>
      <c r="H8" s="102" t="s">
        <v>91</v>
      </c>
      <c r="I8" s="103" t="s">
        <v>132</v>
      </c>
      <c r="J8" s="19" t="s">
        <v>67</v>
      </c>
    </row>
    <row r="9" spans="1:12">
      <c r="A9" s="164" t="s">
        <v>66</v>
      </c>
      <c r="B9" s="450" t="s">
        <v>199</v>
      </c>
      <c r="C9" s="451"/>
      <c r="D9" s="451"/>
      <c r="E9" s="451"/>
      <c r="F9" s="451"/>
      <c r="G9" s="452"/>
      <c r="H9" s="102" t="s">
        <v>53</v>
      </c>
      <c r="I9" s="103" t="s">
        <v>17</v>
      </c>
      <c r="J9" s="101">
        <f>IF($I$9 = "筋力",基本!$C$5,IF($I$9 = "耐久力",基本!$C$6,IF($I$9 = "敏捷力",基本!$C$7,IF($I$9 = "知力",基本!$C$8,IF($I$9 = "判断力",基本!$C$9,IF($I$9 = "魅力",基本!$C$10,""))))))</f>
        <v>6</v>
      </c>
      <c r="K9" s="103" t="s">
        <v>21</v>
      </c>
    </row>
    <row r="10" spans="1:12">
      <c r="A10" s="163"/>
      <c r="B10" s="466" t="s">
        <v>201</v>
      </c>
      <c r="C10" s="451"/>
      <c r="D10" s="451"/>
      <c r="E10" s="451"/>
      <c r="F10" s="451"/>
      <c r="G10" s="452"/>
      <c r="H10" s="102" t="s">
        <v>63</v>
      </c>
      <c r="I10" s="103">
        <v>0</v>
      </c>
      <c r="J10" s="410" t="s">
        <v>55</v>
      </c>
      <c r="K10" s="411"/>
      <c r="L10" s="101">
        <f>IF($I$8=基本!$F$4,基本!$O$7,IF($I$8=基本!$F$13,基本!$O$16,IF($I$8=基本!$F$22,基本!$O$25,IF($I$8=基本!$F$31,基本!$O$34,IF($I$8=基本!$F$40,基本!$O$43,0)))))</f>
        <v>11</v>
      </c>
    </row>
    <row r="11" spans="1:12">
      <c r="A11" s="24"/>
      <c r="B11" s="473" t="s">
        <v>200</v>
      </c>
      <c r="C11" s="631"/>
      <c r="D11" s="631"/>
      <c r="E11" s="631"/>
      <c r="F11" s="631"/>
      <c r="G11" s="721"/>
      <c r="H11" s="56" t="s">
        <v>54</v>
      </c>
      <c r="I11" s="103" t="s">
        <v>17</v>
      </c>
      <c r="J11" s="52">
        <f>IF($I$9 = "筋力",基本!$C$5,IF($I$11 = "耐久力",基本!$C$6,IF($I$11 = "敏捷力",基本!$C$7,IF($I$11 = "知力",基本!$C$8,IF($I$11 = "判断力",基本!$C$9,IF($I$11 = "魅力",基本!$C$10,""))))))</f>
        <v>6</v>
      </c>
      <c r="L11" s="1"/>
    </row>
    <row r="12" spans="1:12">
      <c r="A12" s="24"/>
      <c r="B12" s="472"/>
      <c r="C12" s="448"/>
      <c r="D12" s="448"/>
      <c r="E12" s="448"/>
      <c r="F12" s="448"/>
      <c r="G12" s="449"/>
      <c r="H12" s="102" t="s">
        <v>64</v>
      </c>
      <c r="I12" s="103">
        <v>0</v>
      </c>
      <c r="J12" s="410" t="s">
        <v>56</v>
      </c>
      <c r="K12" s="411"/>
      <c r="L12" s="101">
        <f>IF($I$8=基本!$F$4,基本!$O$9,IF($I$8=基本!$F$13,基本!$O$18,IF($I$8=基本!$F$22,基本!$O$27,IF($I$8=基本!$F$31,基本!$O$36,IF($I$8=基本!$F$40,基本!$O$45,0)))))</f>
        <v>2</v>
      </c>
    </row>
    <row r="13" spans="1:12" ht="10.5" customHeight="1">
      <c r="A13" s="26"/>
      <c r="B13" s="606"/>
      <c r="C13" s="607"/>
      <c r="D13" s="607"/>
      <c r="E13" s="607"/>
      <c r="F13" s="607"/>
      <c r="G13" s="608"/>
      <c r="H13" s="168" t="s">
        <v>92</v>
      </c>
      <c r="I13" s="346">
        <v>1</v>
      </c>
      <c r="J13" s="345" t="s">
        <v>46</v>
      </c>
      <c r="K13" s="346">
        <v>6</v>
      </c>
      <c r="L13" s="347"/>
    </row>
    <row r="14" spans="1:12" ht="21" customHeight="1">
      <c r="A14" s="446" t="s">
        <v>328</v>
      </c>
      <c r="B14" s="446"/>
      <c r="C14" s="446"/>
      <c r="D14" s="446"/>
      <c r="E14" s="446"/>
      <c r="F14" s="446"/>
      <c r="G14" s="446"/>
      <c r="H14" s="345" t="s">
        <v>52</v>
      </c>
      <c r="I14" s="346">
        <v>3</v>
      </c>
      <c r="J14" s="345" t="s">
        <v>46</v>
      </c>
      <c r="K14" s="346">
        <v>6</v>
      </c>
      <c r="L14" s="347"/>
    </row>
    <row r="15" spans="1:12">
      <c r="A15" s="481" t="s">
        <v>167</v>
      </c>
      <c r="B15" s="481"/>
      <c r="C15" s="481"/>
      <c r="D15" s="481"/>
      <c r="E15" s="481"/>
      <c r="F15" s="481"/>
      <c r="G15" s="481"/>
      <c r="H15" s="345" t="s">
        <v>65</v>
      </c>
      <c r="I15" s="346" t="s">
        <v>73</v>
      </c>
      <c r="J15" s="153"/>
      <c r="K15" s="153"/>
      <c r="L15" s="347"/>
    </row>
    <row r="16" spans="1:12">
      <c r="A16" s="480" t="s">
        <v>329</v>
      </c>
      <c r="B16" s="480"/>
      <c r="C16" s="480"/>
      <c r="D16" s="480"/>
      <c r="E16" s="480"/>
      <c r="F16" s="480"/>
      <c r="G16" s="480"/>
      <c r="H16" s="345" t="s">
        <v>107</v>
      </c>
      <c r="I16" s="346">
        <v>1</v>
      </c>
      <c r="J16" s="345" t="s">
        <v>46</v>
      </c>
      <c r="K16" s="346">
        <v>6</v>
      </c>
      <c r="L16" s="346" t="s">
        <v>79</v>
      </c>
    </row>
    <row r="17" spans="1:12">
      <c r="A17" s="480" t="s">
        <v>307</v>
      </c>
      <c r="B17" s="480"/>
      <c r="C17" s="480"/>
      <c r="D17" s="480"/>
      <c r="E17" s="480"/>
      <c r="F17" s="480"/>
      <c r="G17" s="480"/>
      <c r="J17"/>
      <c r="K17"/>
    </row>
    <row r="18" spans="1:12">
      <c r="A18" s="480" t="s">
        <v>330</v>
      </c>
      <c r="B18" s="480"/>
      <c r="C18" s="480"/>
      <c r="D18" s="480"/>
      <c r="E18" s="480"/>
      <c r="F18" s="480"/>
      <c r="G18" s="480"/>
      <c r="J18"/>
      <c r="K18"/>
    </row>
    <row r="19" spans="1:12">
      <c r="A19" s="480" t="s">
        <v>332</v>
      </c>
      <c r="B19" s="480"/>
      <c r="C19" s="480"/>
      <c r="D19" s="480"/>
      <c r="E19" s="480"/>
      <c r="F19" s="480"/>
      <c r="G19" s="480"/>
      <c r="J19"/>
      <c r="K19"/>
    </row>
    <row r="20" spans="1:12">
      <c r="A20" s="480" t="s">
        <v>306</v>
      </c>
      <c r="B20" s="480"/>
      <c r="C20" s="480"/>
      <c r="D20" s="480"/>
      <c r="E20" s="480"/>
      <c r="F20" s="480"/>
      <c r="G20" s="480"/>
      <c r="J20"/>
      <c r="K20"/>
    </row>
    <row r="21" spans="1:12" s="152" customFormat="1" ht="21" customHeight="1">
      <c r="A21" s="446" t="s">
        <v>171</v>
      </c>
      <c r="B21" s="446"/>
      <c r="C21" s="446"/>
      <c r="D21" s="446"/>
      <c r="E21" s="446"/>
      <c r="F21" s="446"/>
      <c r="G21" s="446"/>
      <c r="H21" s="153"/>
    </row>
    <row r="22" spans="1:12" s="152" customFormat="1" ht="13.5" customHeight="1">
      <c r="A22" s="481" t="s">
        <v>331</v>
      </c>
      <c r="B22" s="481"/>
      <c r="C22" s="481"/>
      <c r="D22" s="481"/>
      <c r="E22" s="481"/>
      <c r="F22" s="481"/>
      <c r="G22" s="481"/>
      <c r="H22" s="153"/>
      <c r="I22" s="153"/>
      <c r="J22" s="153"/>
      <c r="K22" s="153"/>
    </row>
    <row r="23" spans="1:12" s="152" customFormat="1" ht="13.5" customHeight="1">
      <c r="A23" s="480" t="s">
        <v>612</v>
      </c>
      <c r="B23" s="480"/>
      <c r="C23" s="480"/>
      <c r="D23" s="480"/>
      <c r="E23" s="480"/>
      <c r="F23" s="480"/>
      <c r="G23" s="480"/>
      <c r="H23" s="153"/>
    </row>
    <row r="24" spans="1:12" s="152" customFormat="1" ht="11.25" customHeight="1">
      <c r="A24" s="480"/>
      <c r="B24" s="480"/>
      <c r="C24" s="480"/>
      <c r="D24" s="480"/>
      <c r="E24" s="480"/>
      <c r="F24" s="480"/>
      <c r="G24" s="480"/>
      <c r="H24" s="153"/>
      <c r="I24" s="153"/>
      <c r="J24" s="153"/>
      <c r="K24" s="153"/>
    </row>
    <row r="25" spans="1:12">
      <c r="A25" s="568" t="s">
        <v>51</v>
      </c>
      <c r="B25" s="569"/>
      <c r="C25" s="569"/>
      <c r="D25" s="569"/>
      <c r="E25" s="569"/>
      <c r="F25" s="569"/>
      <c r="G25" s="570"/>
    </row>
    <row r="26" spans="1:12" s="1" customFormat="1" ht="17.25">
      <c r="A26" s="571" t="s">
        <v>348</v>
      </c>
      <c r="B26" s="572"/>
      <c r="C26" s="572"/>
      <c r="D26" s="572"/>
      <c r="E26" s="572"/>
      <c r="F26" s="572"/>
      <c r="G26" s="573"/>
      <c r="L26"/>
    </row>
    <row r="27" spans="1:12" s="1" customFormat="1" ht="21" customHeight="1">
      <c r="A27" s="821" t="s">
        <v>404</v>
      </c>
      <c r="B27" s="822"/>
      <c r="C27" s="822"/>
      <c r="D27" s="822"/>
      <c r="E27" s="822"/>
      <c r="F27" s="822"/>
      <c r="G27" s="823"/>
      <c r="L27"/>
    </row>
    <row r="28" spans="1:12" ht="19.5" customHeight="1">
      <c r="A28" s="824" t="s">
        <v>585</v>
      </c>
      <c r="B28" s="825"/>
      <c r="C28" s="825"/>
      <c r="D28" s="825"/>
      <c r="E28" s="825"/>
      <c r="F28" s="825"/>
      <c r="G28" s="826"/>
    </row>
    <row r="29" spans="1:12" s="1" customFormat="1" ht="13.5" customHeight="1">
      <c r="A29" s="447"/>
      <c r="B29" s="448"/>
      <c r="C29" s="448"/>
      <c r="D29" s="448"/>
      <c r="E29" s="448"/>
      <c r="F29" s="448"/>
      <c r="G29" s="449"/>
      <c r="L29"/>
    </row>
    <row r="30" spans="1:12" s="153" customFormat="1" ht="15.75" customHeight="1">
      <c r="A30" s="809" t="s">
        <v>582</v>
      </c>
      <c r="B30" s="810"/>
      <c r="C30" s="810"/>
      <c r="D30" s="810"/>
      <c r="E30" s="810"/>
      <c r="F30" s="810"/>
      <c r="G30" s="811"/>
      <c r="L30" s="310"/>
    </row>
    <row r="31" spans="1:12" s="153" customFormat="1" ht="6" customHeight="1">
      <c r="A31" s="348"/>
      <c r="B31" s="349"/>
      <c r="C31" s="349"/>
      <c r="D31" s="349"/>
      <c r="E31" s="349"/>
      <c r="F31" s="349"/>
      <c r="G31" s="350"/>
      <c r="L31" s="347"/>
    </row>
    <row r="32" spans="1:12" s="153" customFormat="1" ht="13.5" customHeight="1">
      <c r="A32" s="612" t="s">
        <v>587</v>
      </c>
      <c r="B32" s="613"/>
      <c r="C32" s="613"/>
      <c r="D32" s="613"/>
      <c r="E32" s="613"/>
      <c r="F32" s="613"/>
      <c r="G32" s="614"/>
      <c r="L32" s="310"/>
    </row>
    <row r="33" spans="1:12" s="153" customFormat="1" ht="13.5" customHeight="1">
      <c r="A33" s="447" t="s">
        <v>583</v>
      </c>
      <c r="B33" s="448"/>
      <c r="C33" s="448"/>
      <c r="D33" s="448"/>
      <c r="E33" s="448"/>
      <c r="F33" s="448"/>
      <c r="G33" s="449"/>
      <c r="L33" s="310"/>
    </row>
    <row r="34" spans="1:12" s="153" customFormat="1" ht="13.5" customHeight="1">
      <c r="A34" s="447" t="s">
        <v>588</v>
      </c>
      <c r="B34" s="448"/>
      <c r="C34" s="448"/>
      <c r="D34" s="448"/>
      <c r="E34" s="448"/>
      <c r="F34" s="448"/>
      <c r="G34" s="449"/>
      <c r="L34" s="310"/>
    </row>
    <row r="35" spans="1:12" s="153" customFormat="1" ht="6" customHeight="1">
      <c r="A35" s="447"/>
      <c r="B35" s="448"/>
      <c r="C35" s="448"/>
      <c r="D35" s="448"/>
      <c r="E35" s="448"/>
      <c r="F35" s="448"/>
      <c r="G35" s="449"/>
      <c r="L35" s="310"/>
    </row>
    <row r="36" spans="1:12" s="1" customFormat="1" ht="13.5" customHeight="1">
      <c r="A36" s="612" t="s">
        <v>584</v>
      </c>
      <c r="B36" s="613"/>
      <c r="C36" s="613"/>
      <c r="D36" s="613"/>
      <c r="E36" s="613"/>
      <c r="F36" s="613"/>
      <c r="G36" s="614"/>
      <c r="L36"/>
    </row>
    <row r="37" spans="1:12" s="1" customFormat="1" ht="13.5" customHeight="1">
      <c r="A37" s="447" t="s">
        <v>586</v>
      </c>
      <c r="B37" s="448"/>
      <c r="C37" s="448"/>
      <c r="D37" s="448"/>
      <c r="E37" s="448"/>
      <c r="F37" s="448"/>
      <c r="G37" s="449"/>
      <c r="L37"/>
    </row>
    <row r="38" spans="1:12" s="1" customFormat="1" ht="13.5" customHeight="1">
      <c r="A38" s="447" t="s">
        <v>589</v>
      </c>
      <c r="B38" s="448"/>
      <c r="C38" s="448"/>
      <c r="D38" s="448"/>
      <c r="E38" s="448"/>
      <c r="F38" s="448"/>
      <c r="G38" s="449"/>
      <c r="L38"/>
    </row>
    <row r="39" spans="1:12" s="153" customFormat="1" ht="13.5" customHeight="1">
      <c r="A39" s="447" t="s">
        <v>591</v>
      </c>
      <c r="B39" s="448"/>
      <c r="C39" s="448"/>
      <c r="D39" s="448"/>
      <c r="E39" s="448"/>
      <c r="F39" s="448"/>
      <c r="G39" s="449"/>
      <c r="L39" s="347"/>
    </row>
    <row r="40" spans="1:12" s="153" customFormat="1" ht="13.5" customHeight="1">
      <c r="A40" s="447" t="s">
        <v>590</v>
      </c>
      <c r="B40" s="448"/>
      <c r="C40" s="448"/>
      <c r="D40" s="448"/>
      <c r="E40" s="448"/>
      <c r="F40" s="448"/>
      <c r="G40" s="449"/>
      <c r="L40" s="347"/>
    </row>
    <row r="41" spans="1:12" s="1" customFormat="1" ht="13.5" customHeight="1">
      <c r="A41" s="447"/>
      <c r="B41" s="448"/>
      <c r="C41" s="448"/>
      <c r="D41" s="448"/>
      <c r="E41" s="448"/>
      <c r="F41" s="448"/>
      <c r="G41" s="449"/>
      <c r="L41"/>
    </row>
    <row r="42" spans="1:12" s="1" customFormat="1" ht="19.5" customHeight="1">
      <c r="A42" s="599" t="s">
        <v>388</v>
      </c>
      <c r="B42" s="478"/>
      <c r="C42" s="478"/>
      <c r="D42" s="478"/>
      <c r="E42" s="478"/>
      <c r="F42" s="478"/>
      <c r="G42" s="600"/>
      <c r="L42"/>
    </row>
    <row r="43" spans="1:12" s="1" customFormat="1" ht="13.5" customHeight="1">
      <c r="A43" s="447" t="s">
        <v>581</v>
      </c>
      <c r="B43" s="448"/>
      <c r="C43" s="448"/>
      <c r="D43" s="448"/>
      <c r="E43" s="448"/>
      <c r="F43" s="448"/>
      <c r="G43" s="449"/>
      <c r="L43"/>
    </row>
    <row r="44" spans="1:12" s="1" customFormat="1" ht="13.5" customHeight="1">
      <c r="A44" s="447" t="s">
        <v>580</v>
      </c>
      <c r="B44" s="448"/>
      <c r="C44" s="448"/>
      <c r="D44" s="448"/>
      <c r="E44" s="448"/>
      <c r="F44" s="448"/>
      <c r="G44" s="449"/>
      <c r="L44"/>
    </row>
    <row r="45" spans="1:12" ht="9" customHeight="1">
      <c r="A45" s="447"/>
      <c r="B45" s="448"/>
      <c r="C45" s="448"/>
      <c r="D45" s="448"/>
      <c r="E45" s="448"/>
      <c r="F45" s="448"/>
      <c r="G45" s="449"/>
    </row>
    <row r="46" spans="1:12" s="153" customFormat="1" ht="19.5" customHeight="1">
      <c r="A46" s="599" t="s">
        <v>361</v>
      </c>
      <c r="B46" s="478"/>
      <c r="C46" s="478"/>
      <c r="D46" s="478"/>
      <c r="E46" s="478"/>
      <c r="F46" s="478"/>
      <c r="G46" s="600"/>
      <c r="L46" s="347"/>
    </row>
    <row r="47" spans="1:12" s="1" customFormat="1" ht="13.5" customHeight="1">
      <c r="A47" s="447" t="s">
        <v>592</v>
      </c>
      <c r="B47" s="448"/>
      <c r="C47" s="448"/>
      <c r="D47" s="448"/>
      <c r="E47" s="448"/>
      <c r="F47" s="448"/>
      <c r="G47" s="449"/>
      <c r="L47"/>
    </row>
    <row r="48" spans="1:12" s="1" customFormat="1" ht="13.5" customHeight="1">
      <c r="A48" s="447" t="s">
        <v>593</v>
      </c>
      <c r="B48" s="448"/>
      <c r="C48" s="448"/>
      <c r="D48" s="448"/>
      <c r="E48" s="448"/>
      <c r="F48" s="448"/>
      <c r="G48" s="449"/>
      <c r="L48"/>
    </row>
    <row r="49" spans="1:12" ht="9" customHeight="1">
      <c r="A49" s="827"/>
      <c r="B49" s="828"/>
      <c r="C49" s="828"/>
      <c r="D49" s="828"/>
      <c r="E49" s="828"/>
      <c r="F49" s="828"/>
      <c r="G49" s="829"/>
    </row>
    <row r="50" spans="1:12" s="153" customFormat="1" ht="19.5" customHeight="1">
      <c r="A50" s="599" t="s">
        <v>347</v>
      </c>
      <c r="B50" s="478"/>
      <c r="C50" s="478"/>
      <c r="D50" s="478"/>
      <c r="E50" s="478"/>
      <c r="F50" s="478"/>
      <c r="G50" s="600"/>
      <c r="L50" s="347"/>
    </row>
    <row r="51" spans="1:12" s="1" customFormat="1" ht="13.5" customHeight="1">
      <c r="A51" s="447" t="s">
        <v>594</v>
      </c>
      <c r="B51" s="448"/>
      <c r="C51" s="448"/>
      <c r="D51" s="448"/>
      <c r="E51" s="448"/>
      <c r="F51" s="448"/>
      <c r="G51" s="449"/>
      <c r="L51"/>
    </row>
    <row r="52" spans="1:12" s="1" customFormat="1" ht="13.5" customHeight="1">
      <c r="A52" s="447" t="s">
        <v>597</v>
      </c>
      <c r="B52" s="448"/>
      <c r="C52" s="448"/>
      <c r="D52" s="448"/>
      <c r="E52" s="448"/>
      <c r="F52" s="448"/>
      <c r="G52" s="449"/>
      <c r="L52"/>
    </row>
    <row r="53" spans="1:12" s="1" customFormat="1" ht="9" customHeight="1">
      <c r="A53" s="447"/>
      <c r="B53" s="448"/>
      <c r="C53" s="448"/>
      <c r="D53" s="448"/>
      <c r="E53" s="448"/>
      <c r="F53" s="448"/>
      <c r="G53" s="449"/>
      <c r="L53"/>
    </row>
    <row r="54" spans="1:12" s="347" customFormat="1" ht="19.5" customHeight="1">
      <c r="A54" s="599" t="s">
        <v>370</v>
      </c>
      <c r="B54" s="478"/>
      <c r="C54" s="478"/>
      <c r="D54" s="478"/>
      <c r="E54" s="478"/>
      <c r="F54" s="478"/>
      <c r="G54" s="600"/>
      <c r="H54" s="153"/>
      <c r="I54" s="153"/>
      <c r="J54" s="153"/>
      <c r="K54" s="153"/>
    </row>
    <row r="55" spans="1:12" s="1" customFormat="1" ht="13.5" customHeight="1">
      <c r="A55" s="447" t="s">
        <v>595</v>
      </c>
      <c r="B55" s="448"/>
      <c r="C55" s="448"/>
      <c r="D55" s="448"/>
      <c r="E55" s="448"/>
      <c r="F55" s="448"/>
      <c r="G55" s="449"/>
      <c r="L55"/>
    </row>
    <row r="56" spans="1:12" s="1" customFormat="1" ht="13.5" customHeight="1">
      <c r="A56" s="447" t="s">
        <v>596</v>
      </c>
      <c r="B56" s="448"/>
      <c r="C56" s="448"/>
      <c r="D56" s="448"/>
      <c r="E56" s="448"/>
      <c r="F56" s="448"/>
      <c r="G56" s="449"/>
      <c r="L56"/>
    </row>
    <row r="57" spans="1:12" ht="6.75" customHeight="1">
      <c r="A57" s="447"/>
      <c r="B57" s="448"/>
      <c r="C57" s="448"/>
      <c r="D57" s="448"/>
      <c r="E57" s="448"/>
      <c r="F57" s="448"/>
      <c r="G57" s="449"/>
    </row>
    <row r="58" spans="1:12" ht="21">
      <c r="A58" s="171" t="s">
        <v>33</v>
      </c>
      <c r="B58" s="192">
        <f>$B$1</f>
        <v>12</v>
      </c>
      <c r="C58" s="173" t="s">
        <v>42</v>
      </c>
      <c r="D58" s="174" t="str">
        <f>$E$1</f>
        <v>遭遇毎</v>
      </c>
      <c r="E58" s="675" t="str">
        <f>$B$2</f>
        <v>ハンティング･イーグル</v>
      </c>
      <c r="F58" s="676"/>
      <c r="G58" s="677"/>
    </row>
  </sheetData>
  <mergeCells count="59">
    <mergeCell ref="E58:G58"/>
    <mergeCell ref="A57:G57"/>
    <mergeCell ref="A53:G53"/>
    <mergeCell ref="A55:G55"/>
    <mergeCell ref="A56:G56"/>
    <mergeCell ref="A50:G50"/>
    <mergeCell ref="A54:G54"/>
    <mergeCell ref="A47:G47"/>
    <mergeCell ref="A48:G48"/>
    <mergeCell ref="A49:G49"/>
    <mergeCell ref="A51:G51"/>
    <mergeCell ref="A52:G52"/>
    <mergeCell ref="A30:G30"/>
    <mergeCell ref="A32:G32"/>
    <mergeCell ref="A33:G33"/>
    <mergeCell ref="A34:G34"/>
    <mergeCell ref="A38:G38"/>
    <mergeCell ref="A35:G35"/>
    <mergeCell ref="A36:G36"/>
    <mergeCell ref="A37:G37"/>
    <mergeCell ref="A25:G25"/>
    <mergeCell ref="A26:G26"/>
    <mergeCell ref="A27:G27"/>
    <mergeCell ref="A28:G28"/>
    <mergeCell ref="A29:G29"/>
    <mergeCell ref="J10:K10"/>
    <mergeCell ref="B13:G13"/>
    <mergeCell ref="B12:G12"/>
    <mergeCell ref="J12:K12"/>
    <mergeCell ref="B11:G11"/>
    <mergeCell ref="B1:C1"/>
    <mergeCell ref="F1:G1"/>
    <mergeCell ref="B2:G2"/>
    <mergeCell ref="B4:G4"/>
    <mergeCell ref="B5:G5"/>
    <mergeCell ref="A21:G21"/>
    <mergeCell ref="A22:G22"/>
    <mergeCell ref="A23:G23"/>
    <mergeCell ref="A24:G24"/>
    <mergeCell ref="B6:D6"/>
    <mergeCell ref="B7:D7"/>
    <mergeCell ref="B8:G8"/>
    <mergeCell ref="B9:G9"/>
    <mergeCell ref="B10:G10"/>
    <mergeCell ref="A14:G14"/>
    <mergeCell ref="A15:G15"/>
    <mergeCell ref="A16:G16"/>
    <mergeCell ref="A17:G17"/>
    <mergeCell ref="A18:G18"/>
    <mergeCell ref="A19:G19"/>
    <mergeCell ref="A20:G20"/>
    <mergeCell ref="A46:G46"/>
    <mergeCell ref="A40:G40"/>
    <mergeCell ref="A39:G39"/>
    <mergeCell ref="A43:G43"/>
    <mergeCell ref="A42:G42"/>
    <mergeCell ref="A41:G41"/>
    <mergeCell ref="A44:G44"/>
    <mergeCell ref="A45:G45"/>
  </mergeCells>
  <phoneticPr fontId="1"/>
  <pageMargins left="0.70866141732283472" right="0.70866141732283472" top="0.74803149606299213" bottom="0.19685039370078741" header="0.31496062992125984" footer="0.31496062992125984"/>
  <pageSetup paperSize="9" orientation="portrait" horizontalDpi="300" verticalDpi="300" r:id="rId1"/>
  <headerFooter>
    <oddHeader>&amp;R&amp;D</oddHeader>
  </headerFooter>
  <extLst>
    <ext xmlns:x14="http://schemas.microsoft.com/office/spreadsheetml/2009/9/main" uri="{CCE6A557-97BC-4b89-ADB6-D9C93CAAB3DF}">
      <x14:dataValidations xmlns:xm="http://schemas.microsoft.com/office/excel/2006/main" count="6">
        <x14:dataValidation type="list" allowBlank="1" showInputMessage="1" showErrorMessage="1">
          <x14:formula1>
            <xm:f>基本!$D$25:$D$29</xm:f>
          </x14:formula1>
          <xm:sqref>I8</xm:sqref>
        </x14:dataValidation>
        <x14:dataValidation type="list" allowBlank="1" showInputMessage="1" showErrorMessage="1">
          <x14:formula1>
            <xm:f>基本!$C$25:$C$35</xm:f>
          </x14:formula1>
          <xm:sqref>I13 L14</xm:sqref>
        </x14:dataValidation>
        <x14:dataValidation type="list" allowBlank="1" showInputMessage="1" showErrorMessage="1">
          <x14:formula1>
            <xm:f>基本!$A$5:$A$10</xm:f>
          </x14:formula1>
          <xm:sqref>I11 I9</xm:sqref>
        </x14:dataValidation>
        <x14:dataValidation type="list" allowBlank="1" showInputMessage="1" showErrorMessage="1">
          <x14:formula1>
            <xm:f>基本!$A$14:$A$17</xm:f>
          </x14:formula1>
          <xm:sqref>K9</xm:sqref>
        </x14:dataValidation>
        <x14:dataValidation type="list" allowBlank="1" showInputMessage="1" showErrorMessage="1">
          <x14:formula1>
            <xm:f>基本!$A$25:$A$30</xm:f>
          </x14:formula1>
          <xm:sqref>I6</xm:sqref>
        </x14:dataValidation>
        <x14:dataValidation type="list" allowBlank="1" showInputMessage="1" showErrorMessage="1">
          <x14:formula1>
            <xm:f>基本!$B$25:$B$29</xm:f>
          </x14:formula1>
          <xm:sqref>I7</xm:sqref>
        </x14:dataValidation>
      </x14:dataValidations>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61D02"/>
  </sheetPr>
  <dimension ref="A1:L57"/>
  <sheetViews>
    <sheetView topLeftCell="A16" workbookViewId="0">
      <selection activeCell="A39" sqref="A39:G39"/>
    </sheetView>
  </sheetViews>
  <sheetFormatPr defaultRowHeight="13.5"/>
  <cols>
    <col min="1" max="1" width="7.875" style="152" customWidth="1"/>
    <col min="2" max="2" width="8.5" style="152" customWidth="1"/>
    <col min="3" max="3" width="6.625" style="152" customWidth="1"/>
    <col min="4" max="4" width="15.75" style="152" customWidth="1"/>
    <col min="5" max="6" width="15.75" style="153" customWidth="1"/>
    <col min="7" max="7" width="18.25" style="153" customWidth="1"/>
    <col min="8" max="8" width="17.375" style="153" customWidth="1"/>
    <col min="9" max="9" width="14.625" style="153" customWidth="1"/>
    <col min="10" max="10" width="8.375" style="153" customWidth="1"/>
    <col min="11" max="11" width="7.5" style="153" customWidth="1"/>
    <col min="12" max="12" width="7.875" style="152" customWidth="1"/>
    <col min="13" max="13" width="9.25" style="152" customWidth="1"/>
    <col min="14" max="14" width="12.375" style="152" customWidth="1"/>
    <col min="15" max="16384" width="9" style="152"/>
  </cols>
  <sheetData>
    <row r="1" spans="1:12" ht="21">
      <c r="A1" s="175"/>
      <c r="B1" s="739" t="s">
        <v>119</v>
      </c>
      <c r="C1" s="740"/>
      <c r="D1" s="176" t="s">
        <v>42</v>
      </c>
      <c r="E1" s="177" t="s">
        <v>60</v>
      </c>
      <c r="F1" s="660"/>
      <c r="G1" s="661"/>
      <c r="H1" s="159" t="s">
        <v>57</v>
      </c>
    </row>
    <row r="2" spans="1:12" ht="24.75" customHeight="1">
      <c r="A2" s="176" t="s">
        <v>0</v>
      </c>
      <c r="B2" s="662" t="s">
        <v>176</v>
      </c>
      <c r="C2" s="662"/>
      <c r="D2" s="662"/>
      <c r="E2" s="662"/>
      <c r="F2" s="662"/>
      <c r="G2" s="662"/>
      <c r="H2" s="159" t="s">
        <v>58</v>
      </c>
    </row>
    <row r="3" spans="1:12" ht="19.5" customHeight="1">
      <c r="A3" s="158" t="s">
        <v>50</v>
      </c>
      <c r="B3" s="153"/>
      <c r="C3" s="153"/>
      <c r="D3" s="153"/>
      <c r="I3" s="159"/>
    </row>
    <row r="4" spans="1:12">
      <c r="A4" s="160" t="s">
        <v>48</v>
      </c>
      <c r="B4" s="460" t="s">
        <v>177</v>
      </c>
      <c r="C4" s="461"/>
      <c r="D4" s="461"/>
      <c r="E4" s="461"/>
      <c r="F4" s="461"/>
      <c r="G4" s="462"/>
    </row>
    <row r="5" spans="1:12">
      <c r="A5" s="161" t="s">
        <v>41</v>
      </c>
      <c r="B5" s="460" t="s">
        <v>178</v>
      </c>
      <c r="C5" s="461"/>
      <c r="D5" s="461"/>
      <c r="E5" s="461"/>
      <c r="F5" s="461"/>
      <c r="G5" s="462"/>
    </row>
    <row r="6" spans="1:12">
      <c r="A6" s="161" t="s">
        <v>8</v>
      </c>
      <c r="B6" s="460" t="s">
        <v>179</v>
      </c>
      <c r="C6" s="461"/>
      <c r="D6" s="462"/>
      <c r="E6" s="156" t="s">
        <v>45</v>
      </c>
      <c r="F6" s="154" t="str">
        <f>IF($I$6 = 0,"", $I$6)</f>
        <v>使用者</v>
      </c>
      <c r="G6" s="154" t="str">
        <f>IF($J$6 = 0,"", $J$6)</f>
        <v/>
      </c>
      <c r="H6" s="156" t="s">
        <v>45</v>
      </c>
      <c r="I6" s="185" t="s">
        <v>97</v>
      </c>
      <c r="J6" s="155">
        <v>0</v>
      </c>
    </row>
    <row r="7" spans="1:12">
      <c r="A7" s="162" t="s">
        <v>7</v>
      </c>
      <c r="B7" s="460"/>
      <c r="C7" s="461"/>
      <c r="D7" s="462"/>
      <c r="E7" s="156" t="s">
        <v>71</v>
      </c>
      <c r="F7" s="154" t="str">
        <f>IF($I$7 = 0,"", $I$7)</f>
        <v/>
      </c>
      <c r="G7" s="178" t="str">
        <f>IF($J$7 = 0,"", $J$7)</f>
        <v/>
      </c>
      <c r="H7" s="156" t="s">
        <v>71</v>
      </c>
      <c r="I7" s="185"/>
      <c r="J7" s="155">
        <v>0</v>
      </c>
    </row>
    <row r="8" spans="1:12">
      <c r="A8" s="164" t="s">
        <v>66</v>
      </c>
      <c r="B8" s="565" t="s">
        <v>297</v>
      </c>
      <c r="C8" s="566"/>
      <c r="D8" s="566"/>
      <c r="E8" s="566"/>
      <c r="F8" s="566"/>
      <c r="G8" s="567"/>
      <c r="H8" s="156" t="s">
        <v>91</v>
      </c>
      <c r="I8" s="155" t="s">
        <v>132</v>
      </c>
      <c r="J8" s="159" t="s">
        <v>67</v>
      </c>
    </row>
    <row r="9" spans="1:12">
      <c r="A9" s="163"/>
      <c r="B9" s="447" t="s">
        <v>298</v>
      </c>
      <c r="C9" s="448"/>
      <c r="D9" s="448"/>
      <c r="E9" s="448"/>
      <c r="F9" s="448"/>
      <c r="G9" s="449"/>
      <c r="H9" s="156" t="s">
        <v>53</v>
      </c>
      <c r="I9" s="155" t="s">
        <v>17</v>
      </c>
      <c r="J9" s="154">
        <f>IF($I$9 = "筋力",基本!$C$5,IF($I$9 = "耐久力",基本!$C$6,IF($I$9 = "敏捷力",基本!$C$7,IF($I$9 = "知力",基本!$C$8,IF($I$9 = "判断力",基本!$C$9,IF($I$9 = "魅力",基本!$C$10,""))))))</f>
        <v>6</v>
      </c>
      <c r="K9" s="155" t="s">
        <v>21</v>
      </c>
    </row>
    <row r="10" spans="1:12" ht="13.5" customHeight="1">
      <c r="A10" s="170"/>
      <c r="B10" s="447"/>
      <c r="C10" s="448"/>
      <c r="D10" s="448"/>
      <c r="E10" s="448"/>
      <c r="F10" s="448"/>
      <c r="G10" s="449"/>
      <c r="H10" s="156" t="s">
        <v>63</v>
      </c>
      <c r="I10" s="155">
        <v>0</v>
      </c>
      <c r="J10" s="410" t="s">
        <v>55</v>
      </c>
      <c r="K10" s="411"/>
      <c r="L10" s="154">
        <f>IF($I$8=基本!$F$4,基本!$O$7,IF($I$8=基本!$F$13,基本!$O$16,IF($I$8=基本!$F$22,基本!$O$25,IF($I$8=基本!$F$31,基本!$O$34,IF($I$8=基本!$F$40,基本!$O$43,0)))))</f>
        <v>11</v>
      </c>
    </row>
    <row r="11" spans="1:12" ht="13.5" customHeight="1">
      <c r="A11" s="163"/>
      <c r="B11" s="447"/>
      <c r="C11" s="448"/>
      <c r="D11" s="448"/>
      <c r="E11" s="448"/>
      <c r="F11" s="448"/>
      <c r="G11" s="449"/>
      <c r="H11" s="167" t="s">
        <v>54</v>
      </c>
      <c r="I11" s="155" t="s">
        <v>17</v>
      </c>
      <c r="J11" s="169">
        <f>IF($I$9 = "筋力",基本!$C$5,IF($I$11 = "耐久力",基本!$C$6,IF($I$11 = "敏捷力",基本!$C$7,IF($I$11 = "知力",基本!$C$8,IF($I$11 = "判断力",基本!$C$9,IF($I$11 = "魅力",基本!$C$10,""))))))</f>
        <v>6</v>
      </c>
      <c r="L11" s="153"/>
    </row>
    <row r="12" spans="1:12">
      <c r="A12" s="163"/>
      <c r="B12" s="472"/>
      <c r="C12" s="448"/>
      <c r="D12" s="448"/>
      <c r="E12" s="448"/>
      <c r="F12" s="448"/>
      <c r="G12" s="449"/>
      <c r="H12" s="156" t="s">
        <v>64</v>
      </c>
      <c r="I12" s="155">
        <v>0</v>
      </c>
      <c r="J12" s="410" t="s">
        <v>56</v>
      </c>
      <c r="K12" s="411"/>
      <c r="L12" s="154">
        <f>IF($I$8=基本!$F$4,基本!$O$9,IF($I$8=基本!$F$13,基本!$O$18,IF($I$8=基本!$F$22,基本!$O$27,IF($I$8=基本!$F$31,基本!$O$36,IF($I$8=基本!$F$40,基本!$O$45,0)))))</f>
        <v>2</v>
      </c>
    </row>
    <row r="13" spans="1:12">
      <c r="A13" s="163"/>
      <c r="B13" s="447"/>
      <c r="C13" s="448"/>
      <c r="D13" s="448"/>
      <c r="E13" s="448"/>
      <c r="F13" s="448"/>
      <c r="G13" s="449"/>
      <c r="H13" s="168" t="s">
        <v>92</v>
      </c>
      <c r="I13" s="155">
        <v>3</v>
      </c>
      <c r="J13" s="156" t="s">
        <v>46</v>
      </c>
      <c r="K13" s="155">
        <v>6</v>
      </c>
    </row>
    <row r="14" spans="1:12">
      <c r="A14" s="163"/>
      <c r="B14" s="447"/>
      <c r="C14" s="448"/>
      <c r="D14" s="448"/>
      <c r="E14" s="448"/>
      <c r="F14" s="448"/>
      <c r="G14" s="449"/>
      <c r="H14" s="156" t="s">
        <v>52</v>
      </c>
      <c r="I14" s="155">
        <v>3</v>
      </c>
      <c r="J14" s="156" t="s">
        <v>46</v>
      </c>
      <c r="K14" s="155">
        <v>6</v>
      </c>
    </row>
    <row r="15" spans="1:12">
      <c r="A15" s="163"/>
      <c r="B15" s="447"/>
      <c r="C15" s="448"/>
      <c r="D15" s="448"/>
      <c r="E15" s="448"/>
      <c r="F15" s="448"/>
      <c r="G15" s="449"/>
      <c r="H15" s="156" t="s">
        <v>65</v>
      </c>
      <c r="I15" s="155" t="s">
        <v>79</v>
      </c>
    </row>
    <row r="16" spans="1:12">
      <c r="A16" s="163"/>
      <c r="B16" s="447"/>
      <c r="C16" s="448"/>
      <c r="D16" s="448"/>
      <c r="E16" s="448"/>
      <c r="F16" s="448"/>
      <c r="G16" s="449"/>
      <c r="H16" s="156" t="s">
        <v>107</v>
      </c>
      <c r="I16" s="155">
        <v>1</v>
      </c>
      <c r="J16" s="156" t="s">
        <v>46</v>
      </c>
      <c r="K16" s="155">
        <v>6</v>
      </c>
      <c r="L16" s="155" t="s">
        <v>79</v>
      </c>
    </row>
    <row r="17" spans="1:12">
      <c r="A17" s="163"/>
      <c r="B17" s="450"/>
      <c r="C17" s="451"/>
      <c r="D17" s="451"/>
      <c r="E17" s="451"/>
      <c r="F17" s="451"/>
      <c r="G17" s="452"/>
      <c r="J17" s="152"/>
      <c r="K17" s="152"/>
    </row>
    <row r="18" spans="1:12">
      <c r="A18" s="163"/>
      <c r="B18" s="735"/>
      <c r="C18" s="736"/>
      <c r="D18" s="736"/>
      <c r="E18" s="736"/>
      <c r="F18" s="736"/>
      <c r="G18" s="737"/>
      <c r="J18" s="152"/>
      <c r="K18" s="152"/>
    </row>
    <row r="19" spans="1:12">
      <c r="A19" s="163"/>
      <c r="B19" s="447"/>
      <c r="C19" s="448"/>
      <c r="D19" s="448"/>
      <c r="E19" s="448"/>
      <c r="F19" s="448"/>
      <c r="G19" s="449"/>
      <c r="J19" s="152"/>
      <c r="K19" s="152"/>
    </row>
    <row r="20" spans="1:12" ht="21">
      <c r="A20" s="163"/>
      <c r="B20" s="738"/>
      <c r="C20" s="453"/>
      <c r="D20" s="453"/>
      <c r="E20" s="453"/>
      <c r="F20" s="453"/>
      <c r="G20" s="454"/>
      <c r="J20" s="152"/>
      <c r="K20" s="152"/>
    </row>
    <row r="21" spans="1:12">
      <c r="A21" s="163"/>
      <c r="B21" s="447"/>
      <c r="C21" s="448"/>
      <c r="D21" s="448"/>
      <c r="E21" s="448"/>
      <c r="F21" s="448"/>
      <c r="G21" s="449"/>
      <c r="J21" s="152"/>
      <c r="K21" s="152"/>
    </row>
    <row r="22" spans="1:12">
      <c r="A22" s="165"/>
      <c r="B22" s="606"/>
      <c r="C22" s="607"/>
      <c r="D22" s="607"/>
      <c r="E22" s="607"/>
      <c r="F22" s="607"/>
      <c r="G22" s="608"/>
      <c r="J22" s="152"/>
      <c r="K22" s="152"/>
    </row>
    <row r="23" spans="1:12" ht="24" customHeight="1">
      <c r="A23" s="446"/>
      <c r="B23" s="446"/>
      <c r="C23" s="446"/>
      <c r="D23" s="446"/>
      <c r="E23" s="446"/>
      <c r="F23" s="446"/>
      <c r="G23" s="446"/>
      <c r="I23" s="152"/>
      <c r="J23" s="152"/>
      <c r="K23" s="152"/>
    </row>
    <row r="24" spans="1:12" ht="13.5" customHeight="1">
      <c r="A24" s="481"/>
      <c r="B24" s="481"/>
      <c r="C24" s="481"/>
      <c r="D24" s="481"/>
      <c r="E24" s="481"/>
      <c r="F24" s="481"/>
      <c r="G24" s="481"/>
    </row>
    <row r="25" spans="1:12" ht="13.5" customHeight="1">
      <c r="A25" s="480"/>
      <c r="B25" s="480"/>
      <c r="C25" s="480"/>
      <c r="D25" s="480"/>
      <c r="E25" s="480"/>
      <c r="F25" s="480"/>
      <c r="G25" s="480"/>
      <c r="I25" s="152"/>
      <c r="J25" s="152"/>
      <c r="K25" s="152"/>
    </row>
    <row r="26" spans="1:12">
      <c r="A26" s="480"/>
      <c r="B26" s="480"/>
      <c r="C26" s="480"/>
      <c r="D26" s="480"/>
      <c r="E26" s="480"/>
      <c r="F26" s="480"/>
      <c r="G26" s="480"/>
    </row>
    <row r="27" spans="1:12">
      <c r="A27" s="607"/>
      <c r="B27" s="607"/>
      <c r="C27" s="607"/>
      <c r="D27" s="607"/>
      <c r="E27" s="607"/>
      <c r="F27" s="607"/>
      <c r="G27" s="607"/>
    </row>
    <row r="28" spans="1:12">
      <c r="A28" s="568" t="s">
        <v>51</v>
      </c>
      <c r="B28" s="569"/>
      <c r="C28" s="569"/>
      <c r="D28" s="569"/>
      <c r="E28" s="569"/>
      <c r="F28" s="569"/>
      <c r="G28" s="570"/>
    </row>
    <row r="29" spans="1:12" s="153" customFormat="1" ht="17.25">
      <c r="A29" s="830" t="s">
        <v>299</v>
      </c>
      <c r="B29" s="831"/>
      <c r="C29" s="831"/>
      <c r="D29" s="831"/>
      <c r="E29" s="831"/>
      <c r="F29" s="831"/>
      <c r="G29" s="832"/>
      <c r="L29" s="152"/>
    </row>
    <row r="30" spans="1:12" s="153" customFormat="1">
      <c r="A30" s="447"/>
      <c r="B30" s="448"/>
      <c r="C30" s="448"/>
      <c r="D30" s="448"/>
      <c r="E30" s="448"/>
      <c r="F30" s="448"/>
      <c r="G30" s="449"/>
      <c r="L30" s="152"/>
    </row>
    <row r="31" spans="1:12" s="153" customFormat="1">
      <c r="A31" s="447" t="s">
        <v>300</v>
      </c>
      <c r="B31" s="448"/>
      <c r="C31" s="448"/>
      <c r="D31" s="448"/>
      <c r="E31" s="448"/>
      <c r="F31" s="448"/>
      <c r="G31" s="449"/>
      <c r="L31" s="152"/>
    </row>
    <row r="32" spans="1:12" s="153" customFormat="1">
      <c r="A32" s="447"/>
      <c r="B32" s="448"/>
      <c r="C32" s="448"/>
      <c r="D32" s="448"/>
      <c r="E32" s="448"/>
      <c r="F32" s="448"/>
      <c r="G32" s="449"/>
      <c r="L32" s="152"/>
    </row>
    <row r="33" spans="1:12">
      <c r="A33" s="447" t="s">
        <v>308</v>
      </c>
      <c r="B33" s="448"/>
      <c r="C33" s="448"/>
      <c r="D33" s="448"/>
      <c r="E33" s="448"/>
      <c r="F33" s="448"/>
      <c r="G33" s="449"/>
    </row>
    <row r="34" spans="1:12" s="153" customFormat="1">
      <c r="A34" s="472" t="s">
        <v>322</v>
      </c>
      <c r="B34" s="631"/>
      <c r="C34" s="631"/>
      <c r="D34" s="631"/>
      <c r="E34" s="631"/>
      <c r="F34" s="631"/>
      <c r="G34" s="721"/>
      <c r="L34" s="152"/>
    </row>
    <row r="35" spans="1:12" s="153" customFormat="1">
      <c r="A35" s="215"/>
      <c r="B35" s="216"/>
      <c r="C35" s="216"/>
      <c r="D35" s="216"/>
      <c r="E35" s="216"/>
      <c r="F35" s="216"/>
      <c r="G35" s="214"/>
      <c r="L35" s="152"/>
    </row>
    <row r="36" spans="1:12" s="378" customFormat="1">
      <c r="A36" s="401" t="s">
        <v>717</v>
      </c>
      <c r="B36" s="402"/>
      <c r="C36" s="402"/>
      <c r="D36" s="402"/>
      <c r="E36" s="402"/>
      <c r="F36" s="402"/>
      <c r="G36" s="403"/>
      <c r="L36" s="400"/>
    </row>
    <row r="37" spans="1:12" s="153" customFormat="1">
      <c r="A37" s="447"/>
      <c r="B37" s="448"/>
      <c r="C37" s="448"/>
      <c r="D37" s="448"/>
      <c r="E37" s="448"/>
      <c r="F37" s="448"/>
      <c r="G37" s="449"/>
      <c r="L37" s="152"/>
    </row>
    <row r="38" spans="1:12" s="153" customFormat="1">
      <c r="A38" s="729"/>
      <c r="B38" s="631"/>
      <c r="C38" s="631"/>
      <c r="D38" s="631"/>
      <c r="E38" s="631"/>
      <c r="F38" s="631"/>
      <c r="G38" s="721"/>
      <c r="L38" s="152"/>
    </row>
    <row r="39" spans="1:12" s="153" customFormat="1" ht="17.25">
      <c r="A39" s="833"/>
      <c r="B39" s="834"/>
      <c r="C39" s="834"/>
      <c r="D39" s="834"/>
      <c r="E39" s="834"/>
      <c r="F39" s="834"/>
      <c r="G39" s="835"/>
      <c r="L39" s="152"/>
    </row>
    <row r="40" spans="1:12" s="153" customFormat="1">
      <c r="A40" s="179"/>
      <c r="B40" s="180"/>
      <c r="C40" s="180"/>
      <c r="D40" s="180"/>
      <c r="E40" s="180"/>
      <c r="F40" s="180"/>
      <c r="G40" s="181"/>
      <c r="L40" s="152"/>
    </row>
    <row r="41" spans="1:12" s="153" customFormat="1">
      <c r="A41" s="179"/>
      <c r="B41" s="180"/>
      <c r="C41" s="180"/>
      <c r="D41" s="180"/>
      <c r="E41" s="180"/>
      <c r="F41" s="180"/>
      <c r="G41" s="181"/>
      <c r="L41" s="152"/>
    </row>
    <row r="42" spans="1:12">
      <c r="A42" s="179"/>
      <c r="B42" s="180"/>
      <c r="C42" s="180"/>
      <c r="D42" s="180"/>
      <c r="E42" s="180"/>
      <c r="F42" s="180"/>
      <c r="G42" s="181"/>
    </row>
    <row r="43" spans="1:12" s="153" customFormat="1">
      <c r="A43" s="179"/>
      <c r="B43" s="180"/>
      <c r="C43" s="180"/>
      <c r="D43" s="180"/>
      <c r="E43" s="180"/>
      <c r="F43" s="180"/>
      <c r="G43" s="181"/>
      <c r="L43" s="152"/>
    </row>
    <row r="44" spans="1:12" s="153" customFormat="1">
      <c r="A44" s="179"/>
      <c r="B44" s="180"/>
      <c r="C44" s="180"/>
      <c r="D44" s="180"/>
      <c r="E44" s="180"/>
      <c r="F44" s="180"/>
      <c r="G44" s="181"/>
      <c r="L44" s="152"/>
    </row>
    <row r="45" spans="1:12">
      <c r="A45" s="179"/>
      <c r="B45" s="180"/>
      <c r="C45" s="180"/>
      <c r="D45" s="180"/>
      <c r="E45" s="180"/>
      <c r="F45" s="180"/>
      <c r="G45" s="181"/>
    </row>
    <row r="46" spans="1:12" s="153" customFormat="1">
      <c r="A46" s="447"/>
      <c r="B46" s="448"/>
      <c r="C46" s="448"/>
      <c r="D46" s="448"/>
      <c r="E46" s="448"/>
      <c r="F46" s="448"/>
      <c r="G46" s="449"/>
      <c r="L46" s="152"/>
    </row>
    <row r="47" spans="1:12" s="153" customFormat="1">
      <c r="A47" s="447"/>
      <c r="B47" s="448"/>
      <c r="C47" s="448"/>
      <c r="D47" s="448"/>
      <c r="E47" s="448"/>
      <c r="F47" s="448"/>
      <c r="G47" s="449"/>
      <c r="L47" s="152"/>
    </row>
    <row r="48" spans="1:12" s="153" customFormat="1">
      <c r="A48" s="447"/>
      <c r="B48" s="448"/>
      <c r="C48" s="448"/>
      <c r="D48" s="448"/>
      <c r="E48" s="448"/>
      <c r="F48" s="448"/>
      <c r="G48" s="449"/>
      <c r="L48" s="152"/>
    </row>
    <row r="49" spans="1:12" s="153" customFormat="1">
      <c r="A49" s="447"/>
      <c r="B49" s="448"/>
      <c r="C49" s="448"/>
      <c r="D49" s="448"/>
      <c r="E49" s="448"/>
      <c r="F49" s="448"/>
      <c r="G49" s="449"/>
      <c r="L49" s="152"/>
    </row>
    <row r="50" spans="1:12" s="153" customFormat="1">
      <c r="A50" s="447"/>
      <c r="B50" s="448"/>
      <c r="C50" s="448"/>
      <c r="D50" s="448"/>
      <c r="E50" s="448"/>
      <c r="F50" s="448"/>
      <c r="G50" s="449"/>
      <c r="L50" s="152"/>
    </row>
    <row r="51" spans="1:12" s="153" customFormat="1">
      <c r="A51" s="447"/>
      <c r="B51" s="448"/>
      <c r="C51" s="448"/>
      <c r="D51" s="448"/>
      <c r="E51" s="448"/>
      <c r="F51" s="448"/>
      <c r="G51" s="449"/>
      <c r="L51" s="152"/>
    </row>
    <row r="52" spans="1:12" s="153" customFormat="1">
      <c r="A52" s="447"/>
      <c r="B52" s="448"/>
      <c r="C52" s="448"/>
      <c r="D52" s="448"/>
      <c r="E52" s="448"/>
      <c r="F52" s="448"/>
      <c r="G52" s="449"/>
      <c r="L52" s="152"/>
    </row>
    <row r="53" spans="1:12" s="153" customFormat="1">
      <c r="A53" s="447"/>
      <c r="B53" s="448"/>
      <c r="C53" s="448"/>
      <c r="D53" s="448"/>
      <c r="E53" s="448"/>
      <c r="F53" s="448"/>
      <c r="G53" s="449"/>
      <c r="L53" s="152"/>
    </row>
    <row r="54" spans="1:12" s="153" customFormat="1">
      <c r="A54" s="447"/>
      <c r="B54" s="448"/>
      <c r="C54" s="448"/>
      <c r="D54" s="448"/>
      <c r="E54" s="448"/>
      <c r="F54" s="448"/>
      <c r="G54" s="449"/>
      <c r="L54" s="152"/>
    </row>
    <row r="55" spans="1:12" s="153" customFormat="1">
      <c r="A55" s="447"/>
      <c r="B55" s="448"/>
      <c r="C55" s="448"/>
      <c r="D55" s="448"/>
      <c r="E55" s="448"/>
      <c r="F55" s="448"/>
      <c r="G55" s="449"/>
      <c r="L55" s="152"/>
    </row>
    <row r="56" spans="1:12" s="153" customFormat="1">
      <c r="A56" s="606"/>
      <c r="B56" s="607"/>
      <c r="C56" s="607"/>
      <c r="D56" s="607"/>
      <c r="E56" s="607"/>
      <c r="F56" s="607"/>
      <c r="G56" s="608"/>
      <c r="L56" s="152"/>
    </row>
    <row r="57" spans="1:12" s="153" customFormat="1" ht="21">
      <c r="A57" s="171" t="s">
        <v>33</v>
      </c>
      <c r="B57" s="172" t="str">
        <f>$B$1</f>
        <v>種族ﾊﾟﾜｰ</v>
      </c>
      <c r="C57" s="173" t="s">
        <v>42</v>
      </c>
      <c r="D57" s="174" t="str">
        <f>$E$1</f>
        <v>遭遇毎</v>
      </c>
      <c r="E57" s="675" t="str">
        <f>$B$2</f>
        <v>エルヴン･アキュラシィ</v>
      </c>
      <c r="F57" s="676"/>
      <c r="G57" s="677"/>
      <c r="L57" s="152"/>
    </row>
  </sheetData>
  <mergeCells count="51">
    <mergeCell ref="A54:G54"/>
    <mergeCell ref="A55:G55"/>
    <mergeCell ref="A56:G56"/>
    <mergeCell ref="E57:G57"/>
    <mergeCell ref="A48:G48"/>
    <mergeCell ref="A49:G49"/>
    <mergeCell ref="A50:G50"/>
    <mergeCell ref="A51:G51"/>
    <mergeCell ref="A52:G52"/>
    <mergeCell ref="A53:G53"/>
    <mergeCell ref="A26:G26"/>
    <mergeCell ref="A47:G47"/>
    <mergeCell ref="A30:G30"/>
    <mergeCell ref="A31:G31"/>
    <mergeCell ref="A32:G32"/>
    <mergeCell ref="A33:G33"/>
    <mergeCell ref="A37:G37"/>
    <mergeCell ref="A38:G38"/>
    <mergeCell ref="A39:G39"/>
    <mergeCell ref="A46:G46"/>
    <mergeCell ref="A34:G34"/>
    <mergeCell ref="B6:D6"/>
    <mergeCell ref="B13:G13"/>
    <mergeCell ref="B14:G14"/>
    <mergeCell ref="B15:G15"/>
    <mergeCell ref="A29:G29"/>
    <mergeCell ref="B17:G17"/>
    <mergeCell ref="B18:G18"/>
    <mergeCell ref="B19:G19"/>
    <mergeCell ref="B20:G20"/>
    <mergeCell ref="B21:G21"/>
    <mergeCell ref="B22:G22"/>
    <mergeCell ref="A23:G23"/>
    <mergeCell ref="A24:G24"/>
    <mergeCell ref="A25:G25"/>
    <mergeCell ref="A27:G27"/>
    <mergeCell ref="A28:G28"/>
    <mergeCell ref="B1:C1"/>
    <mergeCell ref="F1:G1"/>
    <mergeCell ref="B2:G2"/>
    <mergeCell ref="B4:G4"/>
    <mergeCell ref="B5:G5"/>
    <mergeCell ref="J12:K12"/>
    <mergeCell ref="B16:G16"/>
    <mergeCell ref="B7:D7"/>
    <mergeCell ref="B8:G8"/>
    <mergeCell ref="B9:G9"/>
    <mergeCell ref="B10:G10"/>
    <mergeCell ref="B12:G12"/>
    <mergeCell ref="J10:K10"/>
    <mergeCell ref="B11:G11"/>
  </mergeCells>
  <phoneticPr fontId="1"/>
  <pageMargins left="0.70866141732283472" right="0.70866141732283472" top="0.74803149606299213" bottom="0.19685039370078741" header="0.31496062992125984" footer="0.31496062992125984"/>
  <pageSetup paperSize="9" orientation="portrait" horizontalDpi="300" verticalDpi="300" r:id="rId1"/>
  <headerFooter>
    <oddHeader>&amp;R&amp;D</oddHeader>
  </headerFooter>
  <extLst>
    <ext xmlns:x14="http://schemas.microsoft.com/office/spreadsheetml/2009/9/main" uri="{CCE6A557-97BC-4b89-ADB6-D9C93CAAB3DF}">
      <x14:dataValidations xmlns:xm="http://schemas.microsoft.com/office/excel/2006/main" count="6">
        <x14:dataValidation type="list" allowBlank="1" showInputMessage="1" showErrorMessage="1">
          <x14:formula1>
            <xm:f>基本!$A$14:$A$17</xm:f>
          </x14:formula1>
          <xm:sqref>K9</xm:sqref>
        </x14:dataValidation>
        <x14:dataValidation type="list" allowBlank="1" showInputMessage="1" showErrorMessage="1">
          <x14:formula1>
            <xm:f>基本!$A$5:$A$10</xm:f>
          </x14:formula1>
          <xm:sqref>I11 I9</xm:sqref>
        </x14:dataValidation>
        <x14:dataValidation type="list" allowBlank="1" showInputMessage="1" showErrorMessage="1">
          <x14:formula1>
            <xm:f>基本!$C$25:$C$35</xm:f>
          </x14:formula1>
          <xm:sqref>I15 L16</xm:sqref>
        </x14:dataValidation>
        <x14:dataValidation type="list" allowBlank="1" showInputMessage="1" showErrorMessage="1">
          <x14:formula1>
            <xm:f>基本!$D$25:$D$29</xm:f>
          </x14:formula1>
          <xm:sqref>I8</xm:sqref>
        </x14:dataValidation>
        <x14:dataValidation type="list" allowBlank="1" showInputMessage="1" showErrorMessage="1">
          <x14:formula1>
            <xm:f>基本!$A$25:$A$30</xm:f>
          </x14:formula1>
          <xm:sqref>I6</xm:sqref>
        </x14:dataValidation>
        <x14:dataValidation type="list" allowBlank="1" showInputMessage="1" showErrorMessage="1">
          <x14:formula1>
            <xm:f>基本!$B$25:$B$29</xm:f>
          </x14:formula1>
          <xm:sqref>I7</xm:sqref>
        </x14:dataValidation>
      </x14:dataValidations>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8000"/>
  </sheetPr>
  <dimension ref="A1:L56"/>
  <sheetViews>
    <sheetView workbookViewId="0"/>
  </sheetViews>
  <sheetFormatPr defaultRowHeight="13.5"/>
  <cols>
    <col min="1" max="1" width="7.875" customWidth="1"/>
    <col min="2" max="2" width="8.5" customWidth="1"/>
    <col min="3" max="3" width="6.625" customWidth="1"/>
    <col min="4" max="4" width="15.75" customWidth="1"/>
    <col min="5" max="6" width="15.75" style="1" customWidth="1"/>
    <col min="7" max="7" width="18.25" style="1" customWidth="1"/>
    <col min="8" max="8" width="17.375" style="1" customWidth="1"/>
    <col min="9" max="9" width="14.625" style="1" customWidth="1"/>
    <col min="10" max="10" width="8.375" style="1" customWidth="1"/>
    <col min="11" max="11" width="7.5" style="1" customWidth="1"/>
    <col min="12" max="12" width="7.875" customWidth="1"/>
    <col min="13" max="13" width="9.25" customWidth="1"/>
    <col min="14" max="14" width="12.375" customWidth="1"/>
  </cols>
  <sheetData>
    <row r="1" spans="1:12" ht="21">
      <c r="A1" s="14"/>
      <c r="B1" s="467" t="s">
        <v>106</v>
      </c>
      <c r="C1" s="468"/>
      <c r="D1" s="16" t="s">
        <v>42</v>
      </c>
      <c r="E1" s="15" t="s">
        <v>43</v>
      </c>
      <c r="F1" s="469"/>
      <c r="G1" s="470"/>
      <c r="H1" s="19" t="s">
        <v>57</v>
      </c>
    </row>
    <row r="2" spans="1:12" ht="24.75" customHeight="1">
      <c r="A2" s="16" t="s">
        <v>0</v>
      </c>
      <c r="B2" s="471" t="s">
        <v>135</v>
      </c>
      <c r="C2" s="471"/>
      <c r="D2" s="471"/>
      <c r="E2" s="471"/>
      <c r="F2" s="471"/>
      <c r="G2" s="471"/>
      <c r="H2" s="19" t="s">
        <v>58</v>
      </c>
    </row>
    <row r="3" spans="1:12" ht="19.5" customHeight="1">
      <c r="A3" s="58" t="s">
        <v>50</v>
      </c>
      <c r="B3" s="1"/>
      <c r="C3" s="1"/>
      <c r="D3" s="1"/>
      <c r="I3" s="19"/>
    </row>
    <row r="4" spans="1:12">
      <c r="A4" s="21" t="s">
        <v>48</v>
      </c>
      <c r="B4" s="460" t="s">
        <v>136</v>
      </c>
      <c r="C4" s="461"/>
      <c r="D4" s="461"/>
      <c r="E4" s="461"/>
      <c r="F4" s="461"/>
      <c r="G4" s="462"/>
    </row>
    <row r="5" spans="1:12">
      <c r="A5" s="22" t="s">
        <v>41</v>
      </c>
      <c r="B5" s="460" t="s">
        <v>137</v>
      </c>
      <c r="C5" s="461"/>
      <c r="D5" s="461"/>
      <c r="E5" s="461"/>
      <c r="F5" s="461"/>
      <c r="G5" s="462"/>
    </row>
    <row r="6" spans="1:12">
      <c r="A6" s="22" t="s">
        <v>8</v>
      </c>
      <c r="B6" s="457" t="s">
        <v>339</v>
      </c>
      <c r="C6" s="458"/>
      <c r="D6" s="459"/>
      <c r="E6" s="102" t="s">
        <v>45</v>
      </c>
      <c r="F6" s="101" t="str">
        <f>IF($I$6 = 0,"", $I$6)</f>
        <v>近接</v>
      </c>
      <c r="G6" s="101" t="str">
        <f>IF($J$6 = 0,"", $J$6)</f>
        <v/>
      </c>
      <c r="H6" s="102" t="s">
        <v>45</v>
      </c>
      <c r="I6" s="185" t="s">
        <v>74</v>
      </c>
      <c r="J6" s="103">
        <v>0</v>
      </c>
    </row>
    <row r="7" spans="1:12">
      <c r="A7" s="23" t="s">
        <v>7</v>
      </c>
      <c r="B7" s="460"/>
      <c r="C7" s="461"/>
      <c r="D7" s="462"/>
      <c r="E7" s="102" t="s">
        <v>71</v>
      </c>
      <c r="F7" s="115" t="str">
        <f>IF($I$7 = 0,"", $I$7)</f>
        <v>爆発</v>
      </c>
      <c r="G7" s="115">
        <f>IF($J$7 = 0,"", $J$7)</f>
        <v>20</v>
      </c>
      <c r="H7" s="102" t="s">
        <v>71</v>
      </c>
      <c r="I7" s="185" t="s">
        <v>72</v>
      </c>
      <c r="J7" s="103">
        <v>20</v>
      </c>
    </row>
    <row r="8" spans="1:12">
      <c r="A8" s="162" t="s">
        <v>138</v>
      </c>
      <c r="B8" s="463" t="s">
        <v>139</v>
      </c>
      <c r="C8" s="464"/>
      <c r="D8" s="464"/>
      <c r="E8" s="464"/>
      <c r="F8" s="464"/>
      <c r="G8" s="465"/>
      <c r="H8" s="102" t="s">
        <v>91</v>
      </c>
      <c r="I8" s="103" t="s">
        <v>132</v>
      </c>
      <c r="J8" s="19" t="s">
        <v>67</v>
      </c>
    </row>
    <row r="9" spans="1:12">
      <c r="A9" s="163" t="s">
        <v>66</v>
      </c>
      <c r="B9" s="447" t="s">
        <v>166</v>
      </c>
      <c r="C9" s="448"/>
      <c r="D9" s="448"/>
      <c r="E9" s="448"/>
      <c r="F9" s="448"/>
      <c r="G9" s="449"/>
      <c r="H9" s="102" t="s">
        <v>53</v>
      </c>
      <c r="I9" s="103" t="s">
        <v>17</v>
      </c>
      <c r="J9" s="101">
        <f>IF($I$9 = "筋力",基本!$C$5,IF($I$9 = "耐久力",基本!$C$6,IF($I$9 = "敏捷力",基本!$C$7,IF($I$9 = "知力",基本!$C$8,IF($I$9 = "判断力",基本!$C$9,IF($I$9 = "魅力",基本!$C$10,""))))))</f>
        <v>6</v>
      </c>
      <c r="K9" s="103" t="s">
        <v>21</v>
      </c>
    </row>
    <row r="10" spans="1:12">
      <c r="A10" s="62"/>
      <c r="B10" s="466" t="s">
        <v>301</v>
      </c>
      <c r="C10" s="451"/>
      <c r="D10" s="451"/>
      <c r="E10" s="451"/>
      <c r="F10" s="451"/>
      <c r="G10" s="452"/>
      <c r="H10" s="102" t="s">
        <v>63</v>
      </c>
      <c r="I10" s="103">
        <v>0</v>
      </c>
      <c r="J10" s="410" t="s">
        <v>55</v>
      </c>
      <c r="K10" s="411"/>
      <c r="L10" s="101">
        <f>IF($I$8=基本!$F$4,基本!$O$7,IF($I$8=基本!$F$13,基本!$O$16,IF($I$8=基本!$F$22,基本!$O$25,IF($I$8=基本!$F$31,基本!$O$34,IF($I$8=基本!$F$40,基本!$O$43,0)))))</f>
        <v>11</v>
      </c>
    </row>
    <row r="11" spans="1:12">
      <c r="A11" s="24"/>
      <c r="B11" s="473" t="s">
        <v>302</v>
      </c>
      <c r="C11" s="448"/>
      <c r="D11" s="448"/>
      <c r="E11" s="448"/>
      <c r="F11" s="448"/>
      <c r="G11" s="449"/>
      <c r="H11" s="56" t="s">
        <v>54</v>
      </c>
      <c r="I11" s="103" t="s">
        <v>17</v>
      </c>
      <c r="J11" s="52">
        <f>IF($I$9 = "筋力",基本!$C$5,IF($I$11 = "耐久力",基本!$C$6,IF($I$11 = "敏捷力",基本!$C$7,IF($I$11 = "知力",基本!$C$8,IF($I$11 = "判断力",基本!$C$9,IF($I$11 = "魅力",基本!$C$10,""))))))</f>
        <v>6</v>
      </c>
      <c r="L11" s="1"/>
    </row>
    <row r="12" spans="1:12">
      <c r="A12" s="24"/>
      <c r="B12" s="472" t="s">
        <v>320</v>
      </c>
      <c r="C12" s="448"/>
      <c r="D12" s="448"/>
      <c r="E12" s="448"/>
      <c r="F12" s="448"/>
      <c r="G12" s="449"/>
      <c r="H12" s="102" t="s">
        <v>64</v>
      </c>
      <c r="I12" s="103">
        <v>0</v>
      </c>
      <c r="J12" s="410" t="s">
        <v>56</v>
      </c>
      <c r="K12" s="411"/>
      <c r="L12" s="101">
        <f>IF($I$8=基本!$F$4,基本!$O$9,IF($I$8=基本!$F$13,基本!$O$18,IF($I$8=基本!$F$22,基本!$O$27,IF($I$8=基本!$F$31,基本!$O$36,IF($I$8=基本!$F$40,基本!$O$45,0)))))</f>
        <v>2</v>
      </c>
    </row>
    <row r="13" spans="1:12">
      <c r="A13" s="24"/>
      <c r="B13" s="472" t="s">
        <v>325</v>
      </c>
      <c r="C13" s="448"/>
      <c r="D13" s="448"/>
      <c r="E13" s="448"/>
      <c r="F13" s="448"/>
      <c r="G13" s="449"/>
      <c r="H13" s="57" t="s">
        <v>92</v>
      </c>
      <c r="I13" s="103">
        <v>2</v>
      </c>
      <c r="J13" s="102" t="s">
        <v>46</v>
      </c>
      <c r="K13" s="103">
        <v>6</v>
      </c>
    </row>
    <row r="14" spans="1:12">
      <c r="A14" s="24"/>
      <c r="B14" s="447" t="s">
        <v>305</v>
      </c>
      <c r="C14" s="448"/>
      <c r="D14" s="448"/>
      <c r="E14" s="448"/>
      <c r="F14" s="448"/>
      <c r="G14" s="449"/>
      <c r="H14" s="102" t="s">
        <v>52</v>
      </c>
      <c r="I14" s="103">
        <v>3</v>
      </c>
      <c r="J14" s="102" t="s">
        <v>46</v>
      </c>
      <c r="K14" s="103">
        <v>6</v>
      </c>
    </row>
    <row r="15" spans="1:12">
      <c r="A15" s="24"/>
      <c r="B15" s="447" t="s">
        <v>140</v>
      </c>
      <c r="C15" s="448"/>
      <c r="D15" s="448"/>
      <c r="E15" s="448"/>
      <c r="F15" s="448"/>
      <c r="G15" s="449"/>
      <c r="H15" s="102" t="s">
        <v>65</v>
      </c>
      <c r="I15" s="103" t="s">
        <v>79</v>
      </c>
    </row>
    <row r="16" spans="1:12">
      <c r="A16" s="24"/>
      <c r="B16" s="450" t="s">
        <v>141</v>
      </c>
      <c r="C16" s="451"/>
      <c r="D16" s="451"/>
      <c r="E16" s="451"/>
      <c r="F16" s="451"/>
      <c r="G16" s="452"/>
      <c r="H16" s="107" t="s">
        <v>111</v>
      </c>
      <c r="I16" s="108">
        <v>1</v>
      </c>
      <c r="J16" s="107" t="s">
        <v>46</v>
      </c>
      <c r="K16" s="108">
        <v>6</v>
      </c>
      <c r="L16" s="103" t="s">
        <v>79</v>
      </c>
    </row>
    <row r="17" spans="1:11">
      <c r="A17" s="24"/>
      <c r="B17" s="450" t="s">
        <v>142</v>
      </c>
      <c r="C17" s="451"/>
      <c r="D17" s="451"/>
      <c r="E17" s="451"/>
      <c r="F17" s="451"/>
      <c r="G17" s="452"/>
      <c r="J17"/>
      <c r="K17"/>
    </row>
    <row r="18" spans="1:11" ht="21">
      <c r="A18" s="24"/>
      <c r="B18" s="455" t="s">
        <v>304</v>
      </c>
      <c r="C18" s="456"/>
      <c r="D18" s="456"/>
      <c r="E18" s="456"/>
      <c r="F18" s="453" t="str">
        <f>INT(基本!$B$3 / 2) + 10 &amp; " ダメージ"</f>
        <v>17 ダメージ</v>
      </c>
      <c r="G18" s="454"/>
      <c r="J18"/>
      <c r="K18"/>
    </row>
    <row r="19" spans="1:11" ht="21">
      <c r="A19" s="135"/>
      <c r="B19" s="444" t="s">
        <v>143</v>
      </c>
      <c r="C19" s="445"/>
      <c r="D19" s="445"/>
      <c r="E19" s="445"/>
      <c r="F19" s="442" t="str">
        <f>INT(基本!$B$3 / 2) + 5 &amp; " ダメージ"</f>
        <v>12 ダメージ</v>
      </c>
      <c r="G19" s="443"/>
      <c r="J19"/>
      <c r="K19"/>
    </row>
    <row r="20" spans="1:11" ht="21" customHeight="1">
      <c r="A20" s="446" t="s">
        <v>310</v>
      </c>
      <c r="B20" s="446"/>
      <c r="C20" s="446"/>
      <c r="D20" s="446"/>
      <c r="E20" s="446"/>
      <c r="F20" s="446"/>
      <c r="G20" s="446"/>
      <c r="I20"/>
      <c r="J20"/>
      <c r="K20"/>
    </row>
    <row r="21" spans="1:11" ht="13.5" customHeight="1">
      <c r="A21" s="481" t="s">
        <v>340</v>
      </c>
      <c r="B21" s="481"/>
      <c r="C21" s="481"/>
      <c r="D21" s="481"/>
      <c r="E21" s="481"/>
      <c r="F21" s="481"/>
      <c r="G21" s="481"/>
    </row>
    <row r="22" spans="1:11" s="152" customFormat="1" ht="21" customHeight="1">
      <c r="A22" s="446" t="s">
        <v>171</v>
      </c>
      <c r="B22" s="446"/>
      <c r="C22" s="446"/>
      <c r="D22" s="446"/>
      <c r="E22" s="446"/>
      <c r="F22" s="446"/>
      <c r="G22" s="446"/>
      <c r="H22" s="153"/>
    </row>
    <row r="23" spans="1:11" s="152" customFormat="1" ht="13.5" customHeight="1">
      <c r="A23" s="481" t="s">
        <v>331</v>
      </c>
      <c r="B23" s="481"/>
      <c r="C23" s="481"/>
      <c r="D23" s="481"/>
      <c r="E23" s="481"/>
      <c r="F23" s="481"/>
      <c r="G23" s="481"/>
      <c r="H23" s="153"/>
      <c r="I23" s="153"/>
      <c r="J23" s="153"/>
      <c r="K23" s="153"/>
    </row>
    <row r="24" spans="1:11" s="152" customFormat="1" ht="13.5" customHeight="1">
      <c r="A24" s="480" t="s">
        <v>612</v>
      </c>
      <c r="B24" s="480"/>
      <c r="C24" s="480"/>
      <c r="D24" s="480"/>
      <c r="E24" s="480"/>
      <c r="F24" s="480"/>
      <c r="G24" s="480"/>
      <c r="H24" s="153"/>
    </row>
    <row r="25" spans="1:11" s="152" customFormat="1" ht="21" customHeight="1">
      <c r="A25" s="446" t="s">
        <v>168</v>
      </c>
      <c r="B25" s="446"/>
      <c r="C25" s="446"/>
      <c r="D25" s="446"/>
      <c r="E25" s="446"/>
      <c r="F25" s="446"/>
      <c r="G25" s="446"/>
      <c r="H25" s="153"/>
    </row>
    <row r="26" spans="1:11" s="152" customFormat="1" ht="13.5" customHeight="1">
      <c r="A26" s="481" t="s">
        <v>170</v>
      </c>
      <c r="B26" s="481"/>
      <c r="C26" s="481"/>
      <c r="D26" s="481"/>
      <c r="E26" s="481"/>
      <c r="F26" s="481"/>
      <c r="G26" s="481"/>
      <c r="H26" s="153"/>
      <c r="I26" s="153"/>
      <c r="J26" s="153"/>
      <c r="K26" s="153"/>
    </row>
    <row r="27" spans="1:11" s="152" customFormat="1" ht="13.5" customHeight="1">
      <c r="A27" s="480" t="s">
        <v>169</v>
      </c>
      <c r="B27" s="480"/>
      <c r="C27" s="480"/>
      <c r="D27" s="480"/>
      <c r="E27" s="480"/>
      <c r="F27" s="480"/>
      <c r="G27" s="480"/>
      <c r="H27" s="153"/>
    </row>
    <row r="28" spans="1:11" s="152" customFormat="1" ht="21" customHeight="1">
      <c r="A28" s="446" t="s">
        <v>328</v>
      </c>
      <c r="B28" s="446"/>
      <c r="C28" s="446"/>
      <c r="D28" s="446"/>
      <c r="E28" s="446"/>
      <c r="F28" s="446"/>
      <c r="G28" s="446"/>
      <c r="H28" s="153"/>
    </row>
    <row r="29" spans="1:11" s="152" customFormat="1" ht="13.5" customHeight="1">
      <c r="A29" s="481" t="s">
        <v>167</v>
      </c>
      <c r="B29" s="481"/>
      <c r="C29" s="481"/>
      <c r="D29" s="481"/>
      <c r="E29" s="481"/>
      <c r="F29" s="481"/>
      <c r="G29" s="481"/>
      <c r="H29" s="153"/>
      <c r="I29" s="153"/>
      <c r="J29" s="153"/>
      <c r="K29" s="153"/>
    </row>
    <row r="30" spans="1:11" s="152" customFormat="1" ht="13.5" customHeight="1">
      <c r="A30" s="480" t="s">
        <v>329</v>
      </c>
      <c r="B30" s="480"/>
      <c r="C30" s="480"/>
      <c r="D30" s="480"/>
      <c r="E30" s="480"/>
      <c r="F30" s="480"/>
      <c r="G30" s="480"/>
      <c r="H30" s="153"/>
    </row>
    <row r="31" spans="1:11">
      <c r="A31" s="480" t="s">
        <v>307</v>
      </c>
      <c r="B31" s="480"/>
      <c r="C31" s="480"/>
      <c r="D31" s="480"/>
      <c r="E31" s="480"/>
      <c r="F31" s="480"/>
      <c r="G31" s="480"/>
    </row>
    <row r="32" spans="1:11" s="152" customFormat="1">
      <c r="A32" s="480" t="s">
        <v>330</v>
      </c>
      <c r="B32" s="480"/>
      <c r="C32" s="480"/>
      <c r="D32" s="480"/>
      <c r="E32" s="480"/>
      <c r="F32" s="480"/>
      <c r="G32" s="480"/>
      <c r="H32" s="153"/>
      <c r="I32" s="153"/>
      <c r="J32" s="153"/>
      <c r="K32" s="153"/>
    </row>
    <row r="33" spans="1:12" s="152" customFormat="1">
      <c r="A33" s="480" t="s">
        <v>341</v>
      </c>
      <c r="B33" s="480"/>
      <c r="C33" s="480"/>
      <c r="D33" s="480"/>
      <c r="E33" s="480"/>
      <c r="F33" s="480"/>
      <c r="G33" s="480"/>
      <c r="H33" s="153"/>
      <c r="I33" s="153"/>
      <c r="J33" s="153"/>
      <c r="K33" s="153"/>
    </row>
    <row r="34" spans="1:12" s="152" customFormat="1">
      <c r="A34" s="480" t="s">
        <v>306</v>
      </c>
      <c r="B34" s="480"/>
      <c r="C34" s="480"/>
      <c r="D34" s="480"/>
      <c r="E34" s="480"/>
      <c r="F34" s="480"/>
      <c r="G34" s="480"/>
      <c r="H34" s="153"/>
      <c r="I34" s="153"/>
      <c r="J34" s="153"/>
      <c r="K34" s="153"/>
    </row>
    <row r="35" spans="1:12" s="152" customFormat="1" ht="10.5" customHeight="1" thickBot="1">
      <c r="A35" s="480"/>
      <c r="B35" s="480"/>
      <c r="C35" s="480"/>
      <c r="D35" s="480"/>
      <c r="E35" s="480"/>
      <c r="F35" s="480"/>
      <c r="G35" s="480"/>
      <c r="H35" s="153"/>
      <c r="I35" s="153"/>
      <c r="J35" s="153"/>
      <c r="K35" s="153"/>
    </row>
    <row r="36" spans="1:12">
      <c r="A36" s="485" t="s">
        <v>373</v>
      </c>
      <c r="B36" s="486"/>
      <c r="C36" s="486"/>
      <c r="D36" s="486"/>
      <c r="E36" s="486"/>
      <c r="F36" s="486"/>
      <c r="G36" s="487"/>
    </row>
    <row r="37" spans="1:12" s="153" customFormat="1" ht="18" customHeight="1">
      <c r="A37" s="477" t="s">
        <v>388</v>
      </c>
      <c r="B37" s="478"/>
      <c r="C37" s="478"/>
      <c r="D37" s="478"/>
      <c r="E37" s="478"/>
      <c r="F37" s="478"/>
      <c r="G37" s="479"/>
      <c r="L37" s="152"/>
    </row>
    <row r="38" spans="1:12" s="153" customFormat="1">
      <c r="A38" s="484" t="s">
        <v>345</v>
      </c>
      <c r="B38" s="448"/>
      <c r="C38" s="448"/>
      <c r="D38" s="448"/>
      <c r="E38" s="448"/>
      <c r="F38" s="448"/>
      <c r="G38" s="483"/>
      <c r="L38" s="152"/>
    </row>
    <row r="39" spans="1:12" s="1" customFormat="1">
      <c r="A39" s="484" t="s">
        <v>346</v>
      </c>
      <c r="B39" s="448"/>
      <c r="C39" s="448"/>
      <c r="D39" s="448"/>
      <c r="E39" s="448"/>
      <c r="F39" s="448"/>
      <c r="G39" s="483"/>
      <c r="L39"/>
    </row>
    <row r="40" spans="1:12" s="153" customFormat="1">
      <c r="A40" s="484" t="s">
        <v>342</v>
      </c>
      <c r="B40" s="448"/>
      <c r="C40" s="448"/>
      <c r="D40" s="448"/>
      <c r="E40" s="448"/>
      <c r="F40" s="448"/>
      <c r="G40" s="483"/>
      <c r="L40" s="219"/>
    </row>
    <row r="41" spans="1:12" s="1" customFormat="1" ht="18" customHeight="1">
      <c r="A41" s="477" t="s">
        <v>361</v>
      </c>
      <c r="B41" s="478"/>
      <c r="C41" s="478"/>
      <c r="D41" s="478"/>
      <c r="E41" s="478"/>
      <c r="F41" s="478"/>
      <c r="G41" s="479"/>
      <c r="L41"/>
    </row>
    <row r="42" spans="1:12" s="1" customFormat="1">
      <c r="A42" s="484" t="s">
        <v>405</v>
      </c>
      <c r="B42" s="448"/>
      <c r="C42" s="448"/>
      <c r="D42" s="448"/>
      <c r="E42" s="448"/>
      <c r="F42" s="448"/>
      <c r="G42" s="483"/>
      <c r="L42"/>
    </row>
    <row r="43" spans="1:12" s="153" customFormat="1">
      <c r="A43" s="484" t="s">
        <v>406</v>
      </c>
      <c r="B43" s="448"/>
      <c r="C43" s="448"/>
      <c r="D43" s="448"/>
      <c r="E43" s="448"/>
      <c r="F43" s="448"/>
      <c r="G43" s="483"/>
      <c r="L43" s="240"/>
    </row>
    <row r="44" spans="1:12" s="153" customFormat="1">
      <c r="A44" s="482" t="s">
        <v>407</v>
      </c>
      <c r="B44" s="448"/>
      <c r="C44" s="448"/>
      <c r="D44" s="448"/>
      <c r="E44" s="448"/>
      <c r="F44" s="448"/>
      <c r="G44" s="483"/>
      <c r="L44" s="240"/>
    </row>
    <row r="45" spans="1:12" s="1" customFormat="1" ht="18" customHeight="1">
      <c r="A45" s="477" t="s">
        <v>347</v>
      </c>
      <c r="B45" s="478"/>
      <c r="C45" s="478"/>
      <c r="D45" s="478"/>
      <c r="E45" s="478"/>
      <c r="F45" s="478"/>
      <c r="G45" s="479"/>
      <c r="L45"/>
    </row>
    <row r="46" spans="1:12" s="1" customFormat="1">
      <c r="A46" s="484" t="s">
        <v>636</v>
      </c>
      <c r="B46" s="448"/>
      <c r="C46" s="448"/>
      <c r="D46" s="448"/>
      <c r="E46" s="448"/>
      <c r="F46" s="448"/>
      <c r="G46" s="483"/>
      <c r="L46"/>
    </row>
    <row r="47" spans="1:12" s="153" customFormat="1">
      <c r="A47" s="484" t="s">
        <v>408</v>
      </c>
      <c r="B47" s="448"/>
      <c r="C47" s="448"/>
      <c r="D47" s="448"/>
      <c r="E47" s="448"/>
      <c r="F47" s="448"/>
      <c r="G47" s="483"/>
      <c r="L47" s="240"/>
    </row>
    <row r="48" spans="1:12" s="153" customFormat="1">
      <c r="A48" s="484" t="s">
        <v>385</v>
      </c>
      <c r="B48" s="448"/>
      <c r="C48" s="448"/>
      <c r="D48" s="448"/>
      <c r="E48" s="448"/>
      <c r="F48" s="448"/>
      <c r="G48" s="483"/>
      <c r="L48" s="240"/>
    </row>
    <row r="49" spans="1:12" ht="18" customHeight="1">
      <c r="A49" s="477" t="s">
        <v>485</v>
      </c>
      <c r="B49" s="478"/>
      <c r="C49" s="478"/>
      <c r="D49" s="478"/>
      <c r="E49" s="478"/>
      <c r="F49" s="478"/>
      <c r="G49" s="479"/>
    </row>
    <row r="50" spans="1:12" s="1" customFormat="1">
      <c r="A50" s="484" t="s">
        <v>368</v>
      </c>
      <c r="B50" s="448"/>
      <c r="C50" s="448"/>
      <c r="D50" s="448"/>
      <c r="E50" s="448"/>
      <c r="F50" s="448"/>
      <c r="G50" s="483"/>
      <c r="L50"/>
    </row>
    <row r="51" spans="1:12" s="153" customFormat="1">
      <c r="A51" s="484" t="s">
        <v>369</v>
      </c>
      <c r="B51" s="448"/>
      <c r="C51" s="448"/>
      <c r="D51" s="448"/>
      <c r="E51" s="448"/>
      <c r="F51" s="448"/>
      <c r="G51" s="483"/>
      <c r="L51" s="240"/>
    </row>
    <row r="52" spans="1:12" ht="18" customHeight="1">
      <c r="A52" s="477" t="s">
        <v>370</v>
      </c>
      <c r="B52" s="478"/>
      <c r="C52" s="478"/>
      <c r="D52" s="478"/>
      <c r="E52" s="478"/>
      <c r="F52" s="478"/>
      <c r="G52" s="479"/>
    </row>
    <row r="53" spans="1:12" s="1" customFormat="1">
      <c r="A53" s="484" t="s">
        <v>371</v>
      </c>
      <c r="B53" s="448"/>
      <c r="C53" s="448"/>
      <c r="D53" s="448"/>
      <c r="E53" s="448"/>
      <c r="F53" s="448"/>
      <c r="G53" s="483"/>
      <c r="L53"/>
    </row>
    <row r="54" spans="1:12" s="282" customFormat="1" ht="8.25" customHeight="1" thickBot="1">
      <c r="A54" s="307"/>
      <c r="B54" s="308"/>
      <c r="C54" s="308"/>
      <c r="D54" s="308"/>
      <c r="E54" s="308"/>
      <c r="F54" s="308"/>
      <c r="G54" s="309"/>
      <c r="H54" s="298"/>
      <c r="I54" s="298"/>
      <c r="J54" s="298"/>
      <c r="K54" s="298"/>
    </row>
    <row r="55" spans="1:12" s="1" customFormat="1" ht="21">
      <c r="A55" s="231" t="s">
        <v>33</v>
      </c>
      <c r="B55" s="232" t="str">
        <f>$B$1</f>
        <v>クラス特徴</v>
      </c>
      <c r="C55" s="233" t="s">
        <v>42</v>
      </c>
      <c r="D55" s="234" t="str">
        <f>$E$1</f>
        <v>無限回</v>
      </c>
      <c r="E55" s="474" t="str">
        <f>$B$2</f>
        <v>コール･スピリット･コンパニオン</v>
      </c>
      <c r="F55" s="475"/>
      <c r="G55" s="476"/>
      <c r="H55" s="138"/>
      <c r="I55" s="138"/>
      <c r="J55" s="138"/>
      <c r="K55" s="138"/>
      <c r="L55" s="137"/>
    </row>
    <row r="56" spans="1:12" s="1" customFormat="1">
      <c r="A56"/>
      <c r="B56"/>
      <c r="C56"/>
      <c r="D56"/>
      <c r="L56"/>
    </row>
  </sheetData>
  <mergeCells count="58">
    <mergeCell ref="A43:G43"/>
    <mergeCell ref="A47:G47"/>
    <mergeCell ref="A48:G48"/>
    <mergeCell ref="A51:G51"/>
    <mergeCell ref="A41:G41"/>
    <mergeCell ref="A39:G39"/>
    <mergeCell ref="A21:G21"/>
    <mergeCell ref="A28:G28"/>
    <mergeCell ref="A36:G36"/>
    <mergeCell ref="A30:G30"/>
    <mergeCell ref="A32:G32"/>
    <mergeCell ref="A33:G33"/>
    <mergeCell ref="A25:G25"/>
    <mergeCell ref="A26:G26"/>
    <mergeCell ref="A27:G27"/>
    <mergeCell ref="A23:G23"/>
    <mergeCell ref="A24:G24"/>
    <mergeCell ref="A22:G22"/>
    <mergeCell ref="E55:G55"/>
    <mergeCell ref="A37:G37"/>
    <mergeCell ref="A31:G31"/>
    <mergeCell ref="A29:G29"/>
    <mergeCell ref="A44:G44"/>
    <mergeCell ref="A50:G50"/>
    <mergeCell ref="A52:G52"/>
    <mergeCell ref="A42:G42"/>
    <mergeCell ref="A45:G45"/>
    <mergeCell ref="A46:G46"/>
    <mergeCell ref="A49:G49"/>
    <mergeCell ref="A34:G34"/>
    <mergeCell ref="A35:G35"/>
    <mergeCell ref="A53:G53"/>
    <mergeCell ref="A40:G40"/>
    <mergeCell ref="A38:G38"/>
    <mergeCell ref="J10:K10"/>
    <mergeCell ref="B12:G12"/>
    <mergeCell ref="J12:K12"/>
    <mergeCell ref="B13:G13"/>
    <mergeCell ref="B14:G14"/>
    <mergeCell ref="B11:G11"/>
    <mergeCell ref="B1:C1"/>
    <mergeCell ref="F1:G1"/>
    <mergeCell ref="B2:G2"/>
    <mergeCell ref="B4:G4"/>
    <mergeCell ref="B5:G5"/>
    <mergeCell ref="B6:D6"/>
    <mergeCell ref="B7:D7"/>
    <mergeCell ref="B8:G8"/>
    <mergeCell ref="B9:G9"/>
    <mergeCell ref="B10:G10"/>
    <mergeCell ref="F19:G19"/>
    <mergeCell ref="B19:E19"/>
    <mergeCell ref="A20:G20"/>
    <mergeCell ref="B15:G15"/>
    <mergeCell ref="B16:G16"/>
    <mergeCell ref="B17:G17"/>
    <mergeCell ref="F18:G18"/>
    <mergeCell ref="B18:E18"/>
  </mergeCells>
  <phoneticPr fontId="1"/>
  <pageMargins left="0.70866141732283472" right="0.70866141732283472" top="0.74803149606299213" bottom="0.19685039370078741" header="0.31496062992125984" footer="0.31496062992125984"/>
  <pageSetup paperSize="9" orientation="portrait" horizontalDpi="300" verticalDpi="300" r:id="rId1"/>
  <headerFooter>
    <oddHeader>&amp;R&amp;D</oddHeader>
  </headerFooter>
  <extLst>
    <ext xmlns:x14="http://schemas.microsoft.com/office/spreadsheetml/2009/9/main" uri="{CCE6A557-97BC-4b89-ADB6-D9C93CAAB3DF}">
      <x14:dataValidations xmlns:xm="http://schemas.microsoft.com/office/excel/2006/main" count="6">
        <x14:dataValidation type="list" allowBlank="1" showInputMessage="1" showErrorMessage="1">
          <x14:formula1>
            <xm:f>基本!$D$25:$D$29</xm:f>
          </x14:formula1>
          <xm:sqref>I8</xm:sqref>
        </x14:dataValidation>
        <x14:dataValidation type="list" allowBlank="1" showInputMessage="1" showErrorMessage="1">
          <x14:formula1>
            <xm:f>基本!$C$25:$C$35</xm:f>
          </x14:formula1>
          <xm:sqref>I15 L16</xm:sqref>
        </x14:dataValidation>
        <x14:dataValidation type="list" allowBlank="1" showInputMessage="1" showErrorMessage="1">
          <x14:formula1>
            <xm:f>基本!$A$5:$A$10</xm:f>
          </x14:formula1>
          <xm:sqref>I11 I9</xm:sqref>
        </x14:dataValidation>
        <x14:dataValidation type="list" allowBlank="1" showInputMessage="1" showErrorMessage="1">
          <x14:formula1>
            <xm:f>基本!$A$14:$A$17</xm:f>
          </x14:formula1>
          <xm:sqref>K9</xm:sqref>
        </x14:dataValidation>
        <x14:dataValidation type="list" allowBlank="1" showInputMessage="1" showErrorMessage="1">
          <x14:formula1>
            <xm:f>基本!$A$25:$A$30</xm:f>
          </x14:formula1>
          <xm:sqref>I6</xm:sqref>
        </x14:dataValidation>
        <x14:dataValidation type="list" allowBlank="1" showInputMessage="1" showErrorMessage="1">
          <x14:formula1>
            <xm:f>基本!$B$25:$B$29</xm:f>
          </x14:formula1>
          <xm:sqref>I7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7"/>
  <sheetViews>
    <sheetView zoomScaleNormal="100" workbookViewId="0">
      <selection activeCell="J16" sqref="J16"/>
    </sheetView>
  </sheetViews>
  <sheetFormatPr defaultRowHeight="12.75" customHeight="1"/>
  <cols>
    <col min="1" max="1" width="7.375" style="152" customWidth="1"/>
    <col min="2" max="2" width="8.625" customWidth="1"/>
    <col min="3" max="6" width="10.125" customWidth="1"/>
    <col min="7" max="7" width="16.75" customWidth="1"/>
    <col min="8" max="8" width="15.125" customWidth="1"/>
  </cols>
  <sheetData>
    <row r="1" spans="1:8" s="182" customFormat="1" ht="10.5" customHeight="1">
      <c r="A1" s="501" t="s">
        <v>33</v>
      </c>
      <c r="B1" s="504" t="s">
        <v>42</v>
      </c>
      <c r="C1" s="494" t="s">
        <v>118</v>
      </c>
      <c r="D1" s="495"/>
      <c r="E1" s="495"/>
      <c r="F1" s="496"/>
      <c r="G1" s="497" t="s">
        <v>8</v>
      </c>
      <c r="H1" s="498"/>
    </row>
    <row r="2" spans="1:8" s="182" customFormat="1" ht="10.5" customHeight="1">
      <c r="A2" s="502"/>
      <c r="B2" s="505"/>
      <c r="C2" s="511" t="s">
        <v>45</v>
      </c>
      <c r="D2" s="510"/>
      <c r="E2" s="510" t="s">
        <v>71</v>
      </c>
      <c r="F2" s="510"/>
      <c r="G2" s="499" t="s">
        <v>7</v>
      </c>
      <c r="H2" s="500"/>
    </row>
    <row r="3" spans="1:8" s="182" customFormat="1" ht="10.5" customHeight="1">
      <c r="A3" s="502"/>
      <c r="B3" s="505"/>
      <c r="C3" s="509" t="s">
        <v>115</v>
      </c>
      <c r="D3" s="508"/>
      <c r="E3" s="356" t="s">
        <v>36</v>
      </c>
      <c r="F3" s="507" t="s">
        <v>116</v>
      </c>
      <c r="G3" s="508"/>
      <c r="H3" s="357" t="s">
        <v>23</v>
      </c>
    </row>
    <row r="4" spans="1:8" s="182" customFormat="1" ht="10.5" customHeight="1">
      <c r="A4" s="503"/>
      <c r="B4" s="506"/>
      <c r="C4" s="512" t="s">
        <v>117</v>
      </c>
      <c r="D4" s="513"/>
      <c r="E4" s="513"/>
      <c r="F4" s="514"/>
      <c r="G4" s="360" t="s">
        <v>646</v>
      </c>
      <c r="H4" s="361" t="s">
        <v>343</v>
      </c>
    </row>
    <row r="5" spans="1:8" s="352" customFormat="1" ht="13.5" customHeight="1">
      <c r="A5" s="515" t="s">
        <v>647</v>
      </c>
      <c r="B5" s="516"/>
      <c r="C5" s="516"/>
      <c r="D5" s="516"/>
      <c r="E5" s="516"/>
      <c r="F5" s="516"/>
      <c r="G5" s="516"/>
      <c r="H5" s="516"/>
    </row>
    <row r="6" spans="1:8" ht="12.75" customHeight="1">
      <c r="A6" s="488">
        <f>無01_1!$B$1</f>
        <v>1</v>
      </c>
      <c r="B6" s="491" t="s">
        <v>43</v>
      </c>
      <c r="C6" s="521" t="str">
        <f>無01_1!$B$2</f>
        <v>クローズ･オヴ･ジ･イーグル</v>
      </c>
      <c r="D6" s="522"/>
      <c r="E6" s="522"/>
      <c r="F6" s="522"/>
      <c r="G6" s="517" t="str">
        <f>無01_1!$B$6</f>
        <v>標準アクション</v>
      </c>
      <c r="H6" s="518"/>
    </row>
    <row r="7" spans="1:8" ht="12.75" customHeight="1">
      <c r="A7" s="489"/>
      <c r="B7" s="492"/>
      <c r="C7" s="355" t="str">
        <f>無01_1!$F$6</f>
        <v>近接</v>
      </c>
      <c r="D7" s="354" t="str">
        <f>無01_1!$G$6</f>
        <v/>
      </c>
      <c r="E7" s="354" t="str">
        <f>無01_1!$F$7</f>
        <v>精霊</v>
      </c>
      <c r="F7" s="354">
        <f>無01_1!$G$7</f>
        <v>1</v>
      </c>
      <c r="G7" s="519" t="str">
        <f>無01_1!$B$7</f>
        <v>クリーチャー１体</v>
      </c>
      <c r="H7" s="520"/>
    </row>
    <row r="8" spans="1:8" ht="12.75" customHeight="1">
      <c r="A8" s="490"/>
      <c r="B8" s="493"/>
      <c r="C8" s="512" t="s">
        <v>658</v>
      </c>
      <c r="D8" s="513"/>
      <c r="E8" s="513"/>
      <c r="F8" s="514"/>
      <c r="G8" s="360" t="s">
        <v>650</v>
      </c>
      <c r="H8" s="362" t="s">
        <v>649</v>
      </c>
    </row>
    <row r="9" spans="1:8" s="351" customFormat="1" ht="12.75" customHeight="1">
      <c r="A9" s="555" t="str">
        <f>クラス無_1!$B$1</f>
        <v>クラス特徴</v>
      </c>
      <c r="B9" s="543" t="s">
        <v>43</v>
      </c>
      <c r="C9" s="521" t="str">
        <f>クラス無_2!$B$2</f>
        <v>スピリッツ・プレイ</v>
      </c>
      <c r="D9" s="522"/>
      <c r="E9" s="522"/>
      <c r="F9" s="522"/>
      <c r="G9" s="517" t="str">
        <f>クラス無_2!$B$6</f>
        <v>機会アクション</v>
      </c>
      <c r="H9" s="518"/>
    </row>
    <row r="10" spans="1:8" s="351" customFormat="1" ht="12.75" customHeight="1">
      <c r="A10" s="556"/>
      <c r="B10" s="492"/>
      <c r="C10" s="355" t="str">
        <f>クラス無_2!$F$6</f>
        <v>近接</v>
      </c>
      <c r="D10" s="354" t="str">
        <f>クラス無_2!$G$6</f>
        <v/>
      </c>
      <c r="E10" s="354" t="str">
        <f>クラス無_2!$F$7</f>
        <v>精霊</v>
      </c>
      <c r="F10" s="354">
        <f>クラス無_2!$G$7</f>
        <v>1</v>
      </c>
      <c r="G10" s="519" t="str">
        <f>IF(クラス無_2!$B$7="","",クラス無_2!$B$7)</f>
        <v>トリガーを発生させた敵</v>
      </c>
      <c r="H10" s="520"/>
    </row>
    <row r="11" spans="1:8" s="351" customFormat="1" ht="12.75" customHeight="1">
      <c r="A11" s="557"/>
      <c r="B11" s="492"/>
      <c r="C11" s="512" t="s">
        <v>657</v>
      </c>
      <c r="D11" s="513"/>
      <c r="E11" s="513"/>
      <c r="F11" s="514"/>
      <c r="G11" s="360" t="s">
        <v>651</v>
      </c>
      <c r="H11" s="362" t="s">
        <v>637</v>
      </c>
    </row>
    <row r="12" spans="1:8" s="351" customFormat="1" ht="15" customHeight="1">
      <c r="A12" s="515" t="s">
        <v>638</v>
      </c>
      <c r="B12" s="516"/>
      <c r="C12" s="516"/>
      <c r="D12" s="516"/>
      <c r="E12" s="516"/>
      <c r="F12" s="516"/>
      <c r="G12" s="516"/>
      <c r="H12" s="516"/>
    </row>
    <row r="13" spans="1:8" ht="12.75" customHeight="1">
      <c r="A13" s="552">
        <f>'無01 2'!$B$1</f>
        <v>1</v>
      </c>
      <c r="B13" s="491" t="s">
        <v>43</v>
      </c>
      <c r="C13" s="521" t="str">
        <f>'無01 2'!$B$2</f>
        <v>スピリット･オヴ･ザ･テンペスト</v>
      </c>
      <c r="D13" s="522"/>
      <c r="E13" s="522"/>
      <c r="F13" s="522"/>
      <c r="G13" s="517" t="str">
        <f>'無01 2'!$B$6</f>
        <v>標準アクション</v>
      </c>
      <c r="H13" s="518"/>
    </row>
    <row r="14" spans="1:8" ht="12.75" customHeight="1">
      <c r="A14" s="553"/>
      <c r="B14" s="492"/>
      <c r="C14" s="355" t="str">
        <f>'無01 2'!$F$6</f>
        <v>近接</v>
      </c>
      <c r="D14" s="354">
        <f>'無01 2'!$G$6</f>
        <v>1</v>
      </c>
      <c r="E14" s="354" t="str">
        <f>'無01 2'!$F$7</f>
        <v/>
      </c>
      <c r="F14" s="354" t="str">
        <f>'無01 2'!$G$7</f>
        <v/>
      </c>
      <c r="G14" s="519" t="str">
        <f>'無01 2'!$B$7</f>
        <v>クリーチャー１体</v>
      </c>
      <c r="H14" s="520"/>
    </row>
    <row r="15" spans="1:8" ht="12.75" customHeight="1">
      <c r="A15" s="553"/>
      <c r="B15" s="492"/>
      <c r="C15" s="523" t="str">
        <f>'無01 2'!$D$18</f>
        <v>17+1d20</v>
      </c>
      <c r="D15" s="524"/>
      <c r="E15" s="358" t="str">
        <f>'無01 2'!$C$18</f>
        <v>頑健</v>
      </c>
      <c r="F15" s="524" t="str">
        <f>'無01 2'!$D$19</f>
        <v>8+1d8</v>
      </c>
      <c r="G15" s="524"/>
      <c r="H15" s="359" t="str">
        <f>'無01 2'!$C$19</f>
        <v>雷鳴</v>
      </c>
    </row>
    <row r="16" spans="1:8" ht="12.75" customHeight="1">
      <c r="A16" s="554"/>
      <c r="B16" s="493"/>
      <c r="C16" s="512" t="s">
        <v>659</v>
      </c>
      <c r="D16" s="513"/>
      <c r="E16" s="513"/>
      <c r="F16" s="514"/>
      <c r="G16" s="360" t="s">
        <v>652</v>
      </c>
      <c r="H16" s="362" t="s">
        <v>641</v>
      </c>
    </row>
    <row r="17" spans="1:8" s="351" customFormat="1" ht="12.75" customHeight="1">
      <c r="A17" s="552"/>
      <c r="B17" s="543" t="s">
        <v>43</v>
      </c>
      <c r="C17" s="521" t="s">
        <v>640</v>
      </c>
      <c r="D17" s="522"/>
      <c r="E17" s="522"/>
      <c r="F17" s="522"/>
      <c r="G17" s="517" t="str">
        <f>遠隔基礎!$B$6</f>
        <v>標準アクション</v>
      </c>
      <c r="H17" s="518"/>
    </row>
    <row r="18" spans="1:8" s="351" customFormat="1" ht="12.75" customHeight="1">
      <c r="A18" s="553"/>
      <c r="B18" s="492"/>
      <c r="C18" s="355" t="str">
        <f>遠隔基礎!$F$6</f>
        <v>遠隔</v>
      </c>
      <c r="D18" s="354">
        <f>遠隔基礎!$G$6</f>
        <v>20</v>
      </c>
      <c r="E18" s="354" t="str">
        <f>'無01 2'!$F$7</f>
        <v/>
      </c>
      <c r="F18" s="354" t="str">
        <f>'無01 2'!$G$7</f>
        <v/>
      </c>
      <c r="G18" s="519" t="str">
        <f>遠隔基礎!$B$7</f>
        <v>クリーチャー１体</v>
      </c>
      <c r="H18" s="520"/>
    </row>
    <row r="19" spans="1:8" s="351" customFormat="1" ht="12.75" customHeight="1">
      <c r="A19" s="553"/>
      <c r="B19" s="492"/>
      <c r="C19" s="523" t="str">
        <f>遠隔基礎!$D$18</f>
        <v>19+1d20</v>
      </c>
      <c r="D19" s="524"/>
      <c r="E19" s="358" t="str">
        <f>遠隔基礎!$C$18</f>
        <v>ＡＣ</v>
      </c>
      <c r="F19" s="524" t="str">
        <f>遠隔基礎!$D$19</f>
        <v>8+1d10</v>
      </c>
      <c r="G19" s="524"/>
      <c r="H19" s="359" t="str">
        <f>遠隔基礎!$C$19</f>
        <v/>
      </c>
    </row>
    <row r="20" spans="1:8" s="351" customFormat="1" ht="12.75" customHeight="1">
      <c r="A20" s="554"/>
      <c r="B20" s="493"/>
      <c r="C20" s="512" t="s">
        <v>667</v>
      </c>
      <c r="D20" s="513"/>
      <c r="E20" s="513"/>
      <c r="F20" s="514"/>
      <c r="G20" s="360" t="s">
        <v>652</v>
      </c>
      <c r="H20" s="362" t="s">
        <v>642</v>
      </c>
    </row>
    <row r="21" spans="1:8" s="152" customFormat="1" ht="12.75" customHeight="1">
      <c r="A21" s="525">
        <f>遭07!$B$1</f>
        <v>7</v>
      </c>
      <c r="B21" s="532" t="s">
        <v>60</v>
      </c>
      <c r="C21" s="527" t="str">
        <f>遭07!$B$2</f>
        <v>ガーディアン･イーグル･フロック</v>
      </c>
      <c r="D21" s="528"/>
      <c r="E21" s="528"/>
      <c r="F21" s="528"/>
      <c r="G21" s="517" t="str">
        <f>遭07!$B$6</f>
        <v>標準アクション</v>
      </c>
      <c r="H21" s="518"/>
    </row>
    <row r="22" spans="1:8" s="152" customFormat="1" ht="12.75" customHeight="1">
      <c r="A22" s="526"/>
      <c r="B22" s="533"/>
      <c r="C22" s="355" t="str">
        <f>遭07!$F$6</f>
        <v>近接</v>
      </c>
      <c r="D22" s="354" t="str">
        <f>遭07!$G$6</f>
        <v>精霊</v>
      </c>
      <c r="E22" s="354" t="str">
        <f>遭07!$F$7</f>
        <v>爆発</v>
      </c>
      <c r="F22" s="354">
        <f>遭07!$G$7</f>
        <v>2</v>
      </c>
      <c r="G22" s="519" t="str">
        <f>遭07!$B$7</f>
        <v>爆発の範囲内の敵すべて</v>
      </c>
      <c r="H22" s="520"/>
    </row>
    <row r="23" spans="1:8" s="152" customFormat="1" ht="12.75" customHeight="1">
      <c r="A23" s="526"/>
      <c r="B23" s="533"/>
      <c r="C23" s="523" t="str">
        <f>遭07!$D$16</f>
        <v>17+1d20</v>
      </c>
      <c r="D23" s="524"/>
      <c r="E23" s="358" t="str">
        <f>遭07!$C$16</f>
        <v>頑健</v>
      </c>
      <c r="F23" s="524" t="str">
        <f>遭07!$D$17</f>
        <v>8+1d10</v>
      </c>
      <c r="G23" s="524"/>
      <c r="H23" s="359" t="str">
        <f>遭07!$C$17</f>
        <v/>
      </c>
    </row>
    <row r="24" spans="1:8" s="152" customFormat="1" ht="12.75" customHeight="1">
      <c r="A24" s="535"/>
      <c r="B24" s="534"/>
      <c r="C24" s="512" t="s">
        <v>665</v>
      </c>
      <c r="D24" s="513"/>
      <c r="E24" s="513"/>
      <c r="F24" s="514"/>
      <c r="G24" s="360" t="s">
        <v>653</v>
      </c>
      <c r="H24" s="362" t="s">
        <v>643</v>
      </c>
    </row>
    <row r="25" spans="1:8" s="351" customFormat="1" ht="12.75" customHeight="1">
      <c r="A25" s="544">
        <f>日01!$B$1</f>
        <v>1</v>
      </c>
      <c r="B25" s="547" t="s">
        <v>61</v>
      </c>
      <c r="C25" s="550" t="str">
        <f>日01!$B$2</f>
        <v>ブレッシング･オヴ･ザ･セヴン･ウィンズ</v>
      </c>
      <c r="D25" s="551"/>
      <c r="E25" s="551"/>
      <c r="F25" s="551"/>
      <c r="G25" s="517" t="str">
        <f>日01!$B$6</f>
        <v>標準アクション</v>
      </c>
      <c r="H25" s="518"/>
    </row>
    <row r="26" spans="1:8" s="351" customFormat="1" ht="12.75" customHeight="1">
      <c r="A26" s="545"/>
      <c r="B26" s="548"/>
      <c r="C26" s="355" t="str">
        <f>日01!$F$6</f>
        <v>遠隔</v>
      </c>
      <c r="D26" s="354">
        <f>日01!$G$6</f>
        <v>5</v>
      </c>
      <c r="E26" s="354" t="str">
        <f>日01!$F$7</f>
        <v/>
      </c>
      <c r="F26" s="354" t="str">
        <f>日01!$G$7</f>
        <v/>
      </c>
      <c r="G26" s="519" t="str">
        <f>日01!$B$7</f>
        <v>クリーチャー１体</v>
      </c>
      <c r="H26" s="520"/>
    </row>
    <row r="27" spans="1:8" s="351" customFormat="1" ht="12.75" customHeight="1">
      <c r="A27" s="545"/>
      <c r="B27" s="548"/>
      <c r="C27" s="523" t="str">
        <f>日01!$D$21</f>
        <v>17+1d20</v>
      </c>
      <c r="D27" s="524"/>
      <c r="E27" s="358" t="str">
        <f>日01!$C$21</f>
        <v>頑健</v>
      </c>
      <c r="F27" s="524" t="str">
        <f>日01!$D$23</f>
        <v>8+2d10</v>
      </c>
      <c r="G27" s="524"/>
      <c r="H27" s="359" t="str">
        <f>日01!$C$23</f>
        <v/>
      </c>
    </row>
    <row r="28" spans="1:8" s="351" customFormat="1" ht="12.75" customHeight="1">
      <c r="A28" s="546"/>
      <c r="B28" s="549"/>
      <c r="C28" s="512" t="s">
        <v>664</v>
      </c>
      <c r="D28" s="513"/>
      <c r="E28" s="513"/>
      <c r="F28" s="514"/>
      <c r="G28" s="360" t="s">
        <v>653</v>
      </c>
      <c r="H28" s="362" t="s">
        <v>642</v>
      </c>
    </row>
    <row r="29" spans="1:8" s="351" customFormat="1" ht="12.75" customHeight="1">
      <c r="A29" s="544">
        <f>日05!$B$1</f>
        <v>5</v>
      </c>
      <c r="B29" s="547" t="s">
        <v>61</v>
      </c>
      <c r="C29" s="550" t="str">
        <f>日05!$B$2</f>
        <v>スピリット･オヴ･ザ･ホークス･ウィンド</v>
      </c>
      <c r="D29" s="551"/>
      <c r="E29" s="551"/>
      <c r="F29" s="551"/>
      <c r="G29" s="517" t="str">
        <f>日05!$B$6</f>
        <v>標準アクション</v>
      </c>
      <c r="H29" s="518"/>
    </row>
    <row r="30" spans="1:8" s="351" customFormat="1" ht="12.75" customHeight="1">
      <c r="A30" s="545"/>
      <c r="B30" s="548"/>
      <c r="C30" s="355" t="str">
        <f>日05!$F$6</f>
        <v>遠隔</v>
      </c>
      <c r="D30" s="354">
        <f>日05!$G$6</f>
        <v>5</v>
      </c>
      <c r="E30" s="354" t="str">
        <f>日05!$F$7</f>
        <v/>
      </c>
      <c r="F30" s="354" t="str">
        <f>日05!$G$7</f>
        <v/>
      </c>
      <c r="G30" s="519" t="str">
        <f>日05!$B$7</f>
        <v>クリーチャー１体</v>
      </c>
      <c r="H30" s="520"/>
    </row>
    <row r="31" spans="1:8" s="351" customFormat="1" ht="12.75" customHeight="1">
      <c r="A31" s="545"/>
      <c r="B31" s="548"/>
      <c r="C31" s="523" t="str">
        <f>日05!$D$21</f>
        <v>17+1d20</v>
      </c>
      <c r="D31" s="524"/>
      <c r="E31" s="358" t="str">
        <f>日05!$C$21</f>
        <v>反応</v>
      </c>
      <c r="F31" s="524" t="str">
        <f>日05!$D$23</f>
        <v>8+2d8</v>
      </c>
      <c r="G31" s="524"/>
      <c r="H31" s="359" t="str">
        <f>日05!$C$23</f>
        <v>光輝</v>
      </c>
    </row>
    <row r="32" spans="1:8" s="351" customFormat="1" ht="12.75" customHeight="1">
      <c r="A32" s="546"/>
      <c r="B32" s="549"/>
      <c r="C32" s="512" t="s">
        <v>668</v>
      </c>
      <c r="D32" s="513"/>
      <c r="E32" s="513"/>
      <c r="F32" s="514"/>
      <c r="G32" s="360" t="s">
        <v>653</v>
      </c>
      <c r="H32" s="362" t="s">
        <v>642</v>
      </c>
    </row>
    <row r="33" spans="1:8" s="351" customFormat="1" ht="12.75" customHeight="1">
      <c r="A33" s="544">
        <f>日15!$B$1</f>
        <v>15</v>
      </c>
      <c r="B33" s="547" t="s">
        <v>61</v>
      </c>
      <c r="C33" s="550" t="str">
        <f>日15!$B$2</f>
        <v>ストーム・ガーディアン・スピリット</v>
      </c>
      <c r="D33" s="551"/>
      <c r="E33" s="551"/>
      <c r="F33" s="551"/>
      <c r="G33" s="517" t="str">
        <f>日15!$B$6</f>
        <v>標準アクション</v>
      </c>
      <c r="H33" s="518"/>
    </row>
    <row r="34" spans="1:8" s="351" customFormat="1" ht="12.75" customHeight="1">
      <c r="A34" s="545"/>
      <c r="B34" s="548"/>
      <c r="C34" s="355" t="str">
        <f>日15!$F$6</f>
        <v>遠隔</v>
      </c>
      <c r="D34" s="354">
        <f>日15!$G$6</f>
        <v>5</v>
      </c>
      <c r="E34" s="354" t="str">
        <f>日15!$F$7</f>
        <v/>
      </c>
      <c r="F34" s="354" t="str">
        <f>日15!$G$7</f>
        <v/>
      </c>
      <c r="G34" s="519" t="str">
        <f>日15!$B$7</f>
        <v>クリーチャー１体</v>
      </c>
      <c r="H34" s="520"/>
    </row>
    <row r="35" spans="1:8" s="351" customFormat="1" ht="12.75" customHeight="1">
      <c r="A35" s="545"/>
      <c r="B35" s="548"/>
      <c r="C35" s="523" t="str">
        <f>日15!$D$22</f>
        <v>17+1d20</v>
      </c>
      <c r="D35" s="524"/>
      <c r="E35" s="358" t="str">
        <f>日15!$C$22</f>
        <v>反応</v>
      </c>
      <c r="F35" s="524" t="str">
        <f>日15!$D$24</f>
        <v>8+3d10</v>
      </c>
      <c r="G35" s="524"/>
      <c r="H35" s="359" t="str">
        <f>日15!$C$24</f>
        <v/>
      </c>
    </row>
    <row r="36" spans="1:8" s="351" customFormat="1" ht="12.75" customHeight="1">
      <c r="A36" s="546"/>
      <c r="B36" s="549"/>
      <c r="C36" s="512" t="s">
        <v>684</v>
      </c>
      <c r="D36" s="513"/>
      <c r="E36" s="513"/>
      <c r="F36" s="514"/>
      <c r="G36" s="360" t="s">
        <v>654</v>
      </c>
      <c r="H36" s="362" t="s">
        <v>642</v>
      </c>
    </row>
    <row r="37" spans="1:8" s="368" customFormat="1" ht="15" customHeight="1">
      <c r="A37" s="515" t="s">
        <v>644</v>
      </c>
      <c r="B37" s="516"/>
      <c r="C37" s="516"/>
      <c r="D37" s="516"/>
      <c r="E37" s="516"/>
      <c r="F37" s="516"/>
      <c r="G37" s="516"/>
      <c r="H37" s="516"/>
    </row>
    <row r="38" spans="1:8" s="351" customFormat="1" ht="12.75" customHeight="1">
      <c r="A38" s="525">
        <f>遭01!$B$1</f>
        <v>1</v>
      </c>
      <c r="B38" s="532" t="s">
        <v>60</v>
      </c>
      <c r="C38" s="527" t="str">
        <f>遭01!$B$2</f>
        <v>ストームホークス･フューリィ</v>
      </c>
      <c r="D38" s="528"/>
      <c r="E38" s="528"/>
      <c r="F38" s="528"/>
      <c r="G38" s="517" t="str">
        <f>遭01!$B$6</f>
        <v>標準アクション</v>
      </c>
      <c r="H38" s="518"/>
    </row>
    <row r="39" spans="1:8" s="351" customFormat="1" ht="12.75" customHeight="1">
      <c r="A39" s="526"/>
      <c r="B39" s="533"/>
      <c r="C39" s="355" t="str">
        <f>遭01!$F$6</f>
        <v>近接</v>
      </c>
      <c r="D39" s="354" t="str">
        <f>遭01!$G$6</f>
        <v/>
      </c>
      <c r="E39" s="354" t="str">
        <f>遭01!$F$7</f>
        <v>精霊</v>
      </c>
      <c r="F39" s="354">
        <f>遭01!$G$7</f>
        <v>1</v>
      </c>
      <c r="G39" s="519" t="str">
        <f>遭01!$B$7</f>
        <v>クリーチャー1体</v>
      </c>
      <c r="H39" s="520"/>
    </row>
    <row r="40" spans="1:8" s="351" customFormat="1" ht="12.75" customHeight="1">
      <c r="A40" s="526"/>
      <c r="B40" s="533"/>
      <c r="C40" s="523" t="str">
        <f>遭01!$D$19</f>
        <v>17+1d20</v>
      </c>
      <c r="D40" s="524"/>
      <c r="E40" s="358" t="str">
        <f>遭01!$C$19</f>
        <v>反応</v>
      </c>
      <c r="F40" s="524" t="str">
        <f>遭01!$D$20</f>
        <v>8+1d8</v>
      </c>
      <c r="G40" s="524"/>
      <c r="H40" s="359" t="str">
        <f>遭01!$C$20</f>
        <v>電撃</v>
      </c>
    </row>
    <row r="41" spans="1:8" s="351" customFormat="1" ht="12.75" customHeight="1">
      <c r="A41" s="535"/>
      <c r="B41" s="534"/>
      <c r="C41" s="512" t="s">
        <v>669</v>
      </c>
      <c r="D41" s="513"/>
      <c r="E41" s="513"/>
      <c r="F41" s="514"/>
      <c r="G41" s="360" t="s">
        <v>655</v>
      </c>
      <c r="H41" s="362" t="s">
        <v>643</v>
      </c>
    </row>
    <row r="42" spans="1:8" s="351" customFormat="1" ht="12.75" customHeight="1">
      <c r="A42" s="525">
        <f>汎12!$B$1</f>
        <v>12</v>
      </c>
      <c r="B42" s="532" t="s">
        <v>60</v>
      </c>
      <c r="C42" s="527" t="str">
        <f>汎12!$B$2</f>
        <v>ハンティング･イーグル</v>
      </c>
      <c r="D42" s="528"/>
      <c r="E42" s="528"/>
      <c r="F42" s="528"/>
      <c r="G42" s="517" t="str">
        <f>汎12!$B$6</f>
        <v>即応・割込</v>
      </c>
      <c r="H42" s="518"/>
    </row>
    <row r="43" spans="1:8" s="351" customFormat="1" ht="12.75" customHeight="1">
      <c r="A43" s="526"/>
      <c r="B43" s="533"/>
      <c r="C43" s="355" t="str">
        <f>汎12!$F$6</f>
        <v>使用者</v>
      </c>
      <c r="D43" s="354" t="str">
        <f>汎12!$G$6</f>
        <v/>
      </c>
      <c r="E43" s="354" t="str">
        <f>汎12!$F$7</f>
        <v/>
      </c>
      <c r="F43" s="354" t="str">
        <f>汎12!$G$7</f>
        <v/>
      </c>
      <c r="G43" s="519" t="str">
        <f>IF(汎12!$B$7="","",汎12!$B$7)</f>
        <v/>
      </c>
      <c r="H43" s="520"/>
    </row>
    <row r="44" spans="1:8" s="351" customFormat="1" ht="12.75" customHeight="1">
      <c r="A44" s="526"/>
      <c r="B44" s="534"/>
      <c r="C44" s="558" t="s">
        <v>663</v>
      </c>
      <c r="D44" s="559"/>
      <c r="E44" s="559"/>
      <c r="F44" s="559"/>
      <c r="G44" s="559"/>
      <c r="H44" s="560"/>
    </row>
    <row r="45" spans="1:8" s="368" customFormat="1" ht="15" customHeight="1">
      <c r="A45" s="515" t="s">
        <v>645</v>
      </c>
      <c r="B45" s="516"/>
      <c r="C45" s="516"/>
      <c r="D45" s="516"/>
      <c r="E45" s="516"/>
      <c r="F45" s="516"/>
      <c r="G45" s="516"/>
      <c r="H45" s="516"/>
    </row>
    <row r="46" spans="1:8" s="351" customFormat="1" ht="12.75" customHeight="1">
      <c r="A46" s="543"/>
      <c r="B46" s="491" t="s">
        <v>43</v>
      </c>
      <c r="C46" s="521" t="str">
        <f>遠隔基礎!$B$2</f>
        <v>遠隔基礎攻撃　(ロングボウ)</v>
      </c>
      <c r="D46" s="522"/>
      <c r="E46" s="522"/>
      <c r="F46" s="522"/>
      <c r="G46" s="517" t="str">
        <f>遠隔基礎!$B$6</f>
        <v>標準アクション</v>
      </c>
      <c r="H46" s="518"/>
    </row>
    <row r="47" spans="1:8" s="351" customFormat="1" ht="12.75" customHeight="1">
      <c r="A47" s="492"/>
      <c r="B47" s="492"/>
      <c r="C47" s="355" t="str">
        <f>遠隔基礎!$F$6</f>
        <v>遠隔</v>
      </c>
      <c r="D47" s="354">
        <f>遠隔基礎!$G$6</f>
        <v>20</v>
      </c>
      <c r="E47" s="354" t="str">
        <f>'無01 2'!$F$7</f>
        <v/>
      </c>
      <c r="F47" s="354" t="str">
        <f>'無01 2'!$G$7</f>
        <v/>
      </c>
      <c r="G47" s="519" t="str">
        <f>遠隔基礎!$B$7</f>
        <v>クリーチャー１体</v>
      </c>
      <c r="H47" s="520"/>
    </row>
    <row r="48" spans="1:8" s="351" customFormat="1" ht="12.75" customHeight="1">
      <c r="A48" s="493"/>
      <c r="B48" s="493"/>
      <c r="C48" s="523" t="str">
        <f>遠隔基礎!$D$18</f>
        <v>19+1d20</v>
      </c>
      <c r="D48" s="524"/>
      <c r="E48" s="358" t="str">
        <f>遠隔基礎!$C$18</f>
        <v>ＡＣ</v>
      </c>
      <c r="F48" s="524" t="str">
        <f>遠隔基礎!$D$19</f>
        <v>8+1d10</v>
      </c>
      <c r="G48" s="524"/>
      <c r="H48" s="359" t="str">
        <f>遠隔基礎!$C$19</f>
        <v/>
      </c>
    </row>
    <row r="49" spans="1:8" s="152" customFormat="1" ht="12.75" customHeight="1">
      <c r="A49" s="536">
        <f>遭11!$B$1</f>
        <v>11</v>
      </c>
      <c r="B49" s="532" t="s">
        <v>60</v>
      </c>
      <c r="C49" s="527" t="str">
        <f>遭11!$B$2</f>
        <v>ウィングド･スピリット･ストライク</v>
      </c>
      <c r="D49" s="528"/>
      <c r="E49" s="528"/>
      <c r="F49" s="528"/>
      <c r="G49" s="517" t="str">
        <f>遭11!$B$6</f>
        <v>標準アクション</v>
      </c>
      <c r="H49" s="518"/>
    </row>
    <row r="50" spans="1:8" s="152" customFormat="1" ht="12.75" customHeight="1">
      <c r="A50" s="537"/>
      <c r="B50" s="533"/>
      <c r="C50" s="355" t="str">
        <f>遭11!$F$6</f>
        <v>遠隔</v>
      </c>
      <c r="D50" s="354">
        <f>遭11!$G$6</f>
        <v>10</v>
      </c>
      <c r="E50" s="354" t="str">
        <f>遭11!$F$7</f>
        <v/>
      </c>
      <c r="F50" s="354" t="str">
        <f>遭11!$G$7</f>
        <v/>
      </c>
      <c r="G50" s="519" t="str">
        <f>遭11!$B$7</f>
        <v>クリーチャー１体</v>
      </c>
      <c r="H50" s="520"/>
    </row>
    <row r="51" spans="1:8" s="152" customFormat="1" ht="12.75" customHeight="1">
      <c r="A51" s="537"/>
      <c r="B51" s="533"/>
      <c r="C51" s="523" t="str">
        <f>遭11!$D$16</f>
        <v>17+1d20</v>
      </c>
      <c r="D51" s="524"/>
      <c r="E51" s="358" t="str">
        <f>遭11!$C$16</f>
        <v>反応</v>
      </c>
      <c r="F51" s="524">
        <f>遭11!$D$17</f>
        <v>6</v>
      </c>
      <c r="G51" s="524"/>
      <c r="H51" s="359" t="str">
        <f>遭11!$C$17</f>
        <v/>
      </c>
    </row>
    <row r="52" spans="1:8" s="152" customFormat="1" ht="12.75" customHeight="1">
      <c r="A52" s="538"/>
      <c r="B52" s="534"/>
      <c r="C52" s="512" t="s">
        <v>662</v>
      </c>
      <c r="D52" s="513"/>
      <c r="E52" s="513"/>
      <c r="F52" s="514"/>
      <c r="G52" s="360" t="s">
        <v>652</v>
      </c>
      <c r="H52" s="362" t="s">
        <v>642</v>
      </c>
    </row>
    <row r="53" spans="1:8" s="152" customFormat="1" ht="12.75" customHeight="1">
      <c r="A53" s="536">
        <f>遭13!$B$1</f>
        <v>13</v>
      </c>
      <c r="B53" s="532" t="s">
        <v>60</v>
      </c>
      <c r="C53" s="527" t="str">
        <f>遭13!$B$2</f>
        <v>ハウリング･ガスト</v>
      </c>
      <c r="D53" s="528"/>
      <c r="E53" s="528"/>
      <c r="F53" s="528"/>
      <c r="G53" s="517" t="str">
        <f>遭13!$B$6</f>
        <v>標準アクション</v>
      </c>
      <c r="H53" s="518"/>
    </row>
    <row r="54" spans="1:8" s="152" customFormat="1" ht="12.75" customHeight="1">
      <c r="A54" s="537"/>
      <c r="B54" s="533"/>
      <c r="C54" s="355" t="str">
        <f>遭13!$F$6</f>
        <v>遠隔</v>
      </c>
      <c r="D54" s="354">
        <f>遭13!$G$6</f>
        <v>5</v>
      </c>
      <c r="E54" s="354" t="str">
        <f>遭13!$F$7</f>
        <v/>
      </c>
      <c r="F54" s="354" t="str">
        <f>遭13!$G$7</f>
        <v/>
      </c>
      <c r="G54" s="519" t="str">
        <f>遭13!$B$7</f>
        <v>クリーチャー１体</v>
      </c>
      <c r="H54" s="520"/>
    </row>
    <row r="55" spans="1:8" s="152" customFormat="1" ht="12.75" customHeight="1">
      <c r="A55" s="537"/>
      <c r="B55" s="533"/>
      <c r="C55" s="523" t="str">
        <f>遭13!$D$18</f>
        <v>17+1d20</v>
      </c>
      <c r="D55" s="524"/>
      <c r="E55" s="358" t="str">
        <f>遭13!$C$18</f>
        <v>反応</v>
      </c>
      <c r="F55" s="524" t="str">
        <f>遭13!$D$19</f>
        <v>8+2d8</v>
      </c>
      <c r="G55" s="524"/>
      <c r="H55" s="359"/>
    </row>
    <row r="56" spans="1:8" s="152" customFormat="1" ht="12.75" customHeight="1">
      <c r="A56" s="538"/>
      <c r="B56" s="534"/>
      <c r="C56" s="512" t="s">
        <v>714</v>
      </c>
      <c r="D56" s="513"/>
      <c r="E56" s="513"/>
      <c r="F56" s="514"/>
      <c r="G56" s="360" t="s">
        <v>656</v>
      </c>
      <c r="H56" s="396" t="s">
        <v>715</v>
      </c>
    </row>
    <row r="57" spans="1:8" s="368" customFormat="1" ht="15" customHeight="1">
      <c r="A57" s="515" t="s">
        <v>648</v>
      </c>
      <c r="B57" s="516"/>
      <c r="C57" s="516"/>
      <c r="D57" s="516"/>
      <c r="E57" s="516"/>
      <c r="F57" s="516"/>
      <c r="G57" s="516"/>
      <c r="H57" s="516"/>
    </row>
    <row r="58" spans="1:8" s="209" customFormat="1" ht="12.75" customHeight="1">
      <c r="A58" s="529" t="str">
        <f>クラス遭_1!$B$1</f>
        <v>クラス特徴</v>
      </c>
      <c r="B58" s="532" t="s">
        <v>60</v>
      </c>
      <c r="C58" s="527" t="str">
        <f>クラス遭_2!$B$2</f>
        <v>ヒーリング・スピリット</v>
      </c>
      <c r="D58" s="528"/>
      <c r="E58" s="528"/>
      <c r="F58" s="528"/>
      <c r="G58" s="517" t="str">
        <f>クラス遭_2!$B$6</f>
        <v>マイナー・アクション</v>
      </c>
      <c r="H58" s="518"/>
    </row>
    <row r="59" spans="1:8" s="209" customFormat="1" ht="12.75" customHeight="1">
      <c r="A59" s="530"/>
      <c r="B59" s="533"/>
      <c r="C59" s="355" t="str">
        <f>クラス遭_2!$F$6</f>
        <v>近接範囲</v>
      </c>
      <c r="D59" s="354" t="str">
        <f>クラス遭_2!$G$6</f>
        <v/>
      </c>
      <c r="E59" s="354" t="str">
        <f>クラス遭_2!$F$7</f>
        <v>爆発</v>
      </c>
      <c r="F59" s="354" t="str">
        <f>クラス遭_2!$G$7</f>
        <v>5（不変）</v>
      </c>
      <c r="G59" s="519" t="str">
        <f>IF(クラス遭_2!$B$7="","",クラス遭_2!$B$7)</f>
        <v>使用者または範囲内の味方１人</v>
      </c>
      <c r="H59" s="520"/>
    </row>
    <row r="60" spans="1:8" s="209" customFormat="1" ht="12.75" customHeight="1">
      <c r="A60" s="531"/>
      <c r="B60" s="534"/>
      <c r="C60" s="512" t="s">
        <v>670</v>
      </c>
      <c r="D60" s="513"/>
      <c r="E60" s="513"/>
      <c r="F60" s="513"/>
      <c r="G60" s="513"/>
      <c r="H60" s="542"/>
    </row>
    <row r="61" spans="1:8" s="152" customFormat="1" ht="12.75" customHeight="1">
      <c r="A61" s="525">
        <f>汎06!$B$1</f>
        <v>6</v>
      </c>
      <c r="B61" s="532" t="s">
        <v>60</v>
      </c>
      <c r="C61" s="527" t="str">
        <f>汎06!$B$2</f>
        <v>サドン･レストレーション</v>
      </c>
      <c r="D61" s="528"/>
      <c r="E61" s="528"/>
      <c r="F61" s="528"/>
      <c r="G61" s="517" t="str">
        <f>汎06!$B$6</f>
        <v>マイナー・アクション</v>
      </c>
      <c r="H61" s="518"/>
    </row>
    <row r="62" spans="1:8" s="152" customFormat="1" ht="12.75" customHeight="1">
      <c r="A62" s="526"/>
      <c r="B62" s="533"/>
      <c r="C62" s="355" t="str">
        <f>汎06!$F$6</f>
        <v>遠隔</v>
      </c>
      <c r="D62" s="354">
        <f>汎06!$G$6</f>
        <v>10</v>
      </c>
      <c r="E62" s="354" t="str">
        <f>汎06!$F$7</f>
        <v/>
      </c>
      <c r="F62" s="354" t="str">
        <f>汎06!$G$7</f>
        <v/>
      </c>
      <c r="G62" s="519" t="str">
        <f>IF(汎06!$B$7="","",汎06!$B$7)</f>
        <v>味方１人、あるいは２人</v>
      </c>
      <c r="H62" s="520"/>
    </row>
    <row r="63" spans="1:8" s="152" customFormat="1" ht="12.75" customHeight="1">
      <c r="A63" s="526"/>
      <c r="B63" s="534"/>
      <c r="C63" s="539" t="s">
        <v>660</v>
      </c>
      <c r="D63" s="540"/>
      <c r="E63" s="540"/>
      <c r="F63" s="540"/>
      <c r="G63" s="540"/>
      <c r="H63" s="541"/>
    </row>
    <row r="64" spans="1:8" s="152" customFormat="1" ht="12.75" customHeight="1">
      <c r="A64" s="525">
        <f>汎10!$B$1</f>
        <v>10</v>
      </c>
      <c r="B64" s="532" t="s">
        <v>60</v>
      </c>
      <c r="C64" s="527" t="str">
        <f>汎10!$B$2</f>
        <v>プライマル･ガスト</v>
      </c>
      <c r="D64" s="528"/>
      <c r="E64" s="528"/>
      <c r="F64" s="528"/>
      <c r="G64" s="517" t="str">
        <f>汎10!$B$6</f>
        <v>マイナー・アクション</v>
      </c>
      <c r="H64" s="518"/>
    </row>
    <row r="65" spans="1:8" s="152" customFormat="1" ht="12.75" customHeight="1">
      <c r="A65" s="526"/>
      <c r="B65" s="533"/>
      <c r="C65" s="355" t="str">
        <f>汎10!$F$6</f>
        <v>遠隔</v>
      </c>
      <c r="D65" s="354">
        <f>汎10!$G$6</f>
        <v>10</v>
      </c>
      <c r="E65" s="354" t="str">
        <f>汎10!$F$7</f>
        <v/>
      </c>
      <c r="F65" s="354" t="str">
        <f>汎10!$G$7</f>
        <v/>
      </c>
      <c r="G65" s="519" t="str">
        <f>IF(汎10!$B$7="","",汎10!$B$7)</f>
        <v>クリーチャー１体</v>
      </c>
      <c r="H65" s="520"/>
    </row>
    <row r="66" spans="1:8" s="152" customFormat="1" ht="12.75" customHeight="1">
      <c r="A66" s="526"/>
      <c r="B66" s="534"/>
      <c r="C66" s="539" t="s">
        <v>661</v>
      </c>
      <c r="D66" s="540"/>
      <c r="E66" s="540"/>
      <c r="F66" s="540"/>
      <c r="G66" s="540"/>
      <c r="H66" s="541"/>
    </row>
    <row r="67" spans="1:8" ht="12.75" customHeight="1">
      <c r="A67" s="153"/>
      <c r="B67" s="153"/>
      <c r="C67" s="153"/>
      <c r="D67" s="153"/>
      <c r="E67" s="153"/>
      <c r="F67" s="153"/>
      <c r="G67" s="153"/>
      <c r="H67" s="153"/>
    </row>
  </sheetData>
  <mergeCells count="130">
    <mergeCell ref="C46:F46"/>
    <mergeCell ref="G46:H46"/>
    <mergeCell ref="C38:F38"/>
    <mergeCell ref="G38:H38"/>
    <mergeCell ref="G39:H39"/>
    <mergeCell ref="C40:D40"/>
    <mergeCell ref="F40:G40"/>
    <mergeCell ref="C41:F41"/>
    <mergeCell ref="A33:A36"/>
    <mergeCell ref="B33:B36"/>
    <mergeCell ref="G29:H29"/>
    <mergeCell ref="G30:H30"/>
    <mergeCell ref="C31:D31"/>
    <mergeCell ref="F31:G31"/>
    <mergeCell ref="C32:F32"/>
    <mergeCell ref="G47:H47"/>
    <mergeCell ref="C48:D48"/>
    <mergeCell ref="F48:G48"/>
    <mergeCell ref="A42:A44"/>
    <mergeCell ref="C42:F42"/>
    <mergeCell ref="G42:H42"/>
    <mergeCell ref="G43:H43"/>
    <mergeCell ref="C44:H44"/>
    <mergeCell ref="B42:B44"/>
    <mergeCell ref="A46:A48"/>
    <mergeCell ref="B46:B48"/>
    <mergeCell ref="C33:F33"/>
    <mergeCell ref="G33:H33"/>
    <mergeCell ref="G34:H34"/>
    <mergeCell ref="C35:D35"/>
    <mergeCell ref="F35:G35"/>
    <mergeCell ref="C36:F36"/>
    <mergeCell ref="A37:H37"/>
    <mergeCell ref="A45:H45"/>
    <mergeCell ref="A17:A20"/>
    <mergeCell ref="C17:F17"/>
    <mergeCell ref="G17:H17"/>
    <mergeCell ref="G18:H18"/>
    <mergeCell ref="C19:D19"/>
    <mergeCell ref="F19:G19"/>
    <mergeCell ref="C20:F20"/>
    <mergeCell ref="A9:A11"/>
    <mergeCell ref="B9:B11"/>
    <mergeCell ref="C9:F9"/>
    <mergeCell ref="G9:H9"/>
    <mergeCell ref="G10:H10"/>
    <mergeCell ref="C11:F11"/>
    <mergeCell ref="B13:B16"/>
    <mergeCell ref="C13:F13"/>
    <mergeCell ref="C15:D15"/>
    <mergeCell ref="F15:G15"/>
    <mergeCell ref="C16:F16"/>
    <mergeCell ref="A13:A16"/>
    <mergeCell ref="G13:H13"/>
    <mergeCell ref="G14:H14"/>
    <mergeCell ref="A12:H12"/>
    <mergeCell ref="G54:H54"/>
    <mergeCell ref="A53:A56"/>
    <mergeCell ref="C53:F53"/>
    <mergeCell ref="C55:D55"/>
    <mergeCell ref="F55:G55"/>
    <mergeCell ref="B17:B20"/>
    <mergeCell ref="B21:B24"/>
    <mergeCell ref="B49:B52"/>
    <mergeCell ref="B53:B56"/>
    <mergeCell ref="A38:A41"/>
    <mergeCell ref="B38:B41"/>
    <mergeCell ref="G21:H21"/>
    <mergeCell ref="G22:H22"/>
    <mergeCell ref="A25:A28"/>
    <mergeCell ref="B25:B28"/>
    <mergeCell ref="C25:F25"/>
    <mergeCell ref="G25:H25"/>
    <mergeCell ref="G26:H26"/>
    <mergeCell ref="C27:D27"/>
    <mergeCell ref="F27:G27"/>
    <mergeCell ref="C28:F28"/>
    <mergeCell ref="A29:A32"/>
    <mergeCell ref="B29:B32"/>
    <mergeCell ref="C29:F29"/>
    <mergeCell ref="C66:H66"/>
    <mergeCell ref="B64:B66"/>
    <mergeCell ref="C61:F61"/>
    <mergeCell ref="G61:H61"/>
    <mergeCell ref="G62:H62"/>
    <mergeCell ref="C63:H63"/>
    <mergeCell ref="A57:H57"/>
    <mergeCell ref="C60:H60"/>
    <mergeCell ref="B61:B63"/>
    <mergeCell ref="C23:D23"/>
    <mergeCell ref="A64:A66"/>
    <mergeCell ref="C64:F64"/>
    <mergeCell ref="G64:H64"/>
    <mergeCell ref="G65:H65"/>
    <mergeCell ref="G59:H59"/>
    <mergeCell ref="A61:A63"/>
    <mergeCell ref="A58:A60"/>
    <mergeCell ref="B58:B60"/>
    <mergeCell ref="C58:F58"/>
    <mergeCell ref="G58:H58"/>
    <mergeCell ref="A21:A24"/>
    <mergeCell ref="F51:G51"/>
    <mergeCell ref="C24:F24"/>
    <mergeCell ref="C52:F52"/>
    <mergeCell ref="C56:F56"/>
    <mergeCell ref="C21:F21"/>
    <mergeCell ref="F23:G23"/>
    <mergeCell ref="A49:A52"/>
    <mergeCell ref="C49:F49"/>
    <mergeCell ref="G49:H49"/>
    <mergeCell ref="G50:H50"/>
    <mergeCell ref="C51:D51"/>
    <mergeCell ref="G53:H53"/>
    <mergeCell ref="A6:A8"/>
    <mergeCell ref="B6:B8"/>
    <mergeCell ref="C1:F1"/>
    <mergeCell ref="G1:H1"/>
    <mergeCell ref="G2:H2"/>
    <mergeCell ref="A1:A4"/>
    <mergeCell ref="B1:B4"/>
    <mergeCell ref="F3:G3"/>
    <mergeCell ref="C3:D3"/>
    <mergeCell ref="E2:F2"/>
    <mergeCell ref="C2:D2"/>
    <mergeCell ref="C4:F4"/>
    <mergeCell ref="A5:H5"/>
    <mergeCell ref="G6:H6"/>
    <mergeCell ref="G7:H7"/>
    <mergeCell ref="C6:F6"/>
    <mergeCell ref="C8:F8"/>
  </mergeCells>
  <phoneticPr fontId="1"/>
  <pageMargins left="0.70866141732283472" right="0.70866141732283472" top="0.47244094488188981" bottom="0.31496062992125984" header="0.31496062992125984" footer="0"/>
  <pageSetup paperSize="9" orientation="portrait" horizontalDpi="300" verticalDpi="300" r:id="rId1"/>
  <headerFooter>
    <oddHeader>&amp;R&amp;D</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8000"/>
  </sheetPr>
  <dimension ref="A1:R60"/>
  <sheetViews>
    <sheetView topLeftCell="A16" workbookViewId="0"/>
  </sheetViews>
  <sheetFormatPr defaultRowHeight="13.5"/>
  <cols>
    <col min="1" max="1" width="7.875" customWidth="1"/>
    <col min="2" max="2" width="8.5" customWidth="1"/>
    <col min="3" max="3" width="6.625" customWidth="1"/>
    <col min="4" max="4" width="15.75" customWidth="1"/>
    <col min="5" max="6" width="15.75" style="1" customWidth="1"/>
    <col min="7" max="7" width="18.25" style="1" customWidth="1"/>
    <col min="8" max="8" width="17.375" style="1" customWidth="1"/>
    <col min="9" max="9" width="14.625" style="1" customWidth="1"/>
    <col min="10" max="10" width="8.375" style="1" customWidth="1"/>
    <col min="11" max="11" width="7.5" style="1" customWidth="1"/>
    <col min="12" max="12" width="7.875" customWidth="1"/>
    <col min="13" max="13" width="9.25" customWidth="1"/>
    <col min="14" max="14" width="12.375" customWidth="1"/>
  </cols>
  <sheetData>
    <row r="1" spans="1:12" ht="21">
      <c r="A1" s="14" t="s">
        <v>33</v>
      </c>
      <c r="B1" s="561">
        <v>1</v>
      </c>
      <c r="C1" s="562"/>
      <c r="D1" s="16" t="s">
        <v>42</v>
      </c>
      <c r="E1" s="15" t="s">
        <v>43</v>
      </c>
      <c r="F1" s="563" t="s">
        <v>379</v>
      </c>
      <c r="G1" s="564"/>
      <c r="H1" s="19" t="s">
        <v>57</v>
      </c>
    </row>
    <row r="2" spans="1:12" ht="24.75" customHeight="1">
      <c r="A2" s="16" t="s">
        <v>0</v>
      </c>
      <c r="B2" s="471" t="s">
        <v>203</v>
      </c>
      <c r="C2" s="471"/>
      <c r="D2" s="471"/>
      <c r="E2" s="471"/>
      <c r="F2" s="471"/>
      <c r="G2" s="471"/>
      <c r="H2" s="19" t="s">
        <v>58</v>
      </c>
    </row>
    <row r="3" spans="1:12" ht="19.5" customHeight="1">
      <c r="A3" s="17" t="s">
        <v>50</v>
      </c>
      <c r="B3" s="1"/>
      <c r="C3" s="1"/>
      <c r="D3" s="1"/>
      <c r="I3" s="19"/>
    </row>
    <row r="4" spans="1:12">
      <c r="A4" s="21" t="s">
        <v>48</v>
      </c>
      <c r="B4" s="460" t="s">
        <v>209</v>
      </c>
      <c r="C4" s="461"/>
      <c r="D4" s="461"/>
      <c r="E4" s="461"/>
      <c r="F4" s="461"/>
      <c r="G4" s="462"/>
    </row>
    <row r="5" spans="1:12">
      <c r="A5" s="22" t="s">
        <v>41</v>
      </c>
      <c r="B5" s="460" t="s">
        <v>206</v>
      </c>
      <c r="C5" s="461"/>
      <c r="D5" s="461"/>
      <c r="E5" s="461"/>
      <c r="F5" s="461"/>
      <c r="G5" s="462"/>
    </row>
    <row r="6" spans="1:12">
      <c r="A6" s="22" t="s">
        <v>8</v>
      </c>
      <c r="B6" s="460" t="s">
        <v>6</v>
      </c>
      <c r="C6" s="461"/>
      <c r="D6" s="462"/>
      <c r="E6" s="89" t="s">
        <v>59</v>
      </c>
      <c r="F6" s="88" t="str">
        <f>$I$6</f>
        <v>近接</v>
      </c>
      <c r="G6" s="188" t="str">
        <f>IF($J$6 = 0,"", $J$6)</f>
        <v/>
      </c>
      <c r="H6" s="30" t="s">
        <v>45</v>
      </c>
      <c r="I6" s="31" t="s">
        <v>74</v>
      </c>
      <c r="J6" s="31">
        <v>0</v>
      </c>
    </row>
    <row r="7" spans="1:12">
      <c r="A7" s="23" t="s">
        <v>7</v>
      </c>
      <c r="B7" s="460" t="s">
        <v>102</v>
      </c>
      <c r="C7" s="461"/>
      <c r="D7" s="462"/>
      <c r="E7" s="89" t="s">
        <v>71</v>
      </c>
      <c r="F7" s="225" t="str">
        <f>IF($I$7 = 0,"", $I$7)</f>
        <v>精霊</v>
      </c>
      <c r="G7" s="88">
        <f>IF($J$7 = 0,"", $J$7)</f>
        <v>1</v>
      </c>
      <c r="H7" s="43" t="s">
        <v>71</v>
      </c>
      <c r="I7" s="44" t="s">
        <v>163</v>
      </c>
      <c r="J7" s="44">
        <v>1</v>
      </c>
    </row>
    <row r="8" spans="1:12">
      <c r="A8" s="164" t="s">
        <v>205</v>
      </c>
      <c r="B8" s="565" t="s">
        <v>311</v>
      </c>
      <c r="C8" s="566"/>
      <c r="D8" s="566"/>
      <c r="E8" s="566"/>
      <c r="F8" s="566"/>
      <c r="G8" s="567"/>
      <c r="H8" s="46" t="s">
        <v>91</v>
      </c>
      <c r="I8" s="45" t="s">
        <v>132</v>
      </c>
      <c r="J8" s="19" t="s">
        <v>67</v>
      </c>
    </row>
    <row r="9" spans="1:12">
      <c r="A9" s="163"/>
      <c r="B9" s="447" t="s">
        <v>336</v>
      </c>
      <c r="C9" s="448"/>
      <c r="D9" s="448"/>
      <c r="E9" s="448"/>
      <c r="F9" s="448"/>
      <c r="G9" s="449"/>
      <c r="H9" s="46" t="s">
        <v>53</v>
      </c>
      <c r="I9" s="45" t="s">
        <v>17</v>
      </c>
      <c r="J9" s="47">
        <f>IF($I$9 = "筋力",基本!$C$5,IF($I$9 = "耐久力",基本!$C$6,IF($I$9 = "敏捷力",基本!$C$7,IF($I$9 = "知力",基本!$C$8,IF($I$9 = "判断力",基本!$C$9,IF($I$9 = "魅力",基本!$C$10,""))))))</f>
        <v>6</v>
      </c>
      <c r="K9" s="45" t="s">
        <v>101</v>
      </c>
    </row>
    <row r="10" spans="1:12">
      <c r="A10" s="122"/>
      <c r="B10" s="447" t="s">
        <v>286</v>
      </c>
      <c r="C10" s="448"/>
      <c r="D10" s="448"/>
      <c r="E10" s="448"/>
      <c r="F10" s="448"/>
      <c r="G10" s="449"/>
      <c r="H10" s="46" t="s">
        <v>63</v>
      </c>
      <c r="I10" s="45">
        <v>0</v>
      </c>
      <c r="J10" s="410" t="s">
        <v>55</v>
      </c>
      <c r="K10" s="411"/>
      <c r="L10" s="47">
        <f>IF($I$8=基本!$F$4,基本!$O$7,IF($I$8=基本!$F$13,基本!$O$16,IF($I$8=基本!$F$22,基本!$O$25,IF($I$8=基本!$F$31,基本!$O$34,IF($I$8=基本!$F$40,基本!$O$43,0)))))</f>
        <v>11</v>
      </c>
    </row>
    <row r="11" spans="1:12">
      <c r="A11" s="123"/>
      <c r="B11" s="594"/>
      <c r="C11" s="595"/>
      <c r="D11" s="595"/>
      <c r="E11" s="595"/>
      <c r="F11" s="595"/>
      <c r="G11" s="596"/>
      <c r="H11" s="48" t="s">
        <v>54</v>
      </c>
      <c r="I11" s="45" t="s">
        <v>17</v>
      </c>
      <c r="J11" s="52">
        <f>IF($I$9 = "筋力",基本!$C$5,IF($I$11 = "耐久力",基本!$C$6,IF($I$11 = "敏捷力",基本!$C$7,IF($I$11 = "知力",基本!$C$8,IF($I$11 = "判断力",基本!$C$9,IF($I$11 = "魅力",基本!$C$10,""))))))</f>
        <v>6</v>
      </c>
      <c r="L11" s="1"/>
    </row>
    <row r="12" spans="1:12" ht="19.5" customHeight="1">
      <c r="A12" s="446" t="s">
        <v>328</v>
      </c>
      <c r="B12" s="446"/>
      <c r="C12" s="446"/>
      <c r="D12" s="446"/>
      <c r="E12" s="446"/>
      <c r="F12" s="446"/>
      <c r="G12" s="446"/>
      <c r="H12" s="46" t="s">
        <v>64</v>
      </c>
      <c r="I12" s="45">
        <v>0</v>
      </c>
      <c r="J12" s="410" t="s">
        <v>56</v>
      </c>
      <c r="K12" s="411"/>
      <c r="L12" s="47">
        <f>IF($I$8=基本!$F$4,基本!$O$9,IF($I$8=基本!$F$13,基本!$O$18,IF($I$8=基本!$F$22,基本!$O$27,IF($I$8=基本!$F$31,基本!$O$36,IF($I$8=基本!$F$40,基本!$O$45,0)))))</f>
        <v>2</v>
      </c>
    </row>
    <row r="13" spans="1:12">
      <c r="A13" s="481" t="s">
        <v>167</v>
      </c>
      <c r="B13" s="481"/>
      <c r="C13" s="481"/>
      <c r="D13" s="481"/>
      <c r="E13" s="481"/>
      <c r="F13" s="481"/>
      <c r="G13" s="481"/>
      <c r="H13" s="49" t="s">
        <v>92</v>
      </c>
      <c r="I13" s="45">
        <v>1</v>
      </c>
      <c r="J13" s="46" t="s">
        <v>46</v>
      </c>
      <c r="K13" s="45">
        <v>10</v>
      </c>
    </row>
    <row r="14" spans="1:12">
      <c r="A14" s="480" t="s">
        <v>329</v>
      </c>
      <c r="B14" s="480"/>
      <c r="C14" s="480"/>
      <c r="D14" s="480"/>
      <c r="E14" s="480"/>
      <c r="F14" s="480"/>
      <c r="G14" s="480"/>
      <c r="H14" s="46" t="s">
        <v>52</v>
      </c>
      <c r="I14" s="65">
        <v>2</v>
      </c>
      <c r="J14" s="64" t="s">
        <v>46</v>
      </c>
      <c r="K14" s="65">
        <v>6</v>
      </c>
    </row>
    <row r="15" spans="1:12">
      <c r="A15" s="480" t="s">
        <v>307</v>
      </c>
      <c r="B15" s="480"/>
      <c r="C15" s="480"/>
      <c r="D15" s="480"/>
      <c r="E15" s="480"/>
      <c r="F15" s="480"/>
      <c r="G15" s="480"/>
      <c r="H15" s="43" t="s">
        <v>65</v>
      </c>
      <c r="I15" s="44"/>
    </row>
    <row r="16" spans="1:12" s="152" customFormat="1" ht="13.5" customHeight="1">
      <c r="A16" s="480" t="s">
        <v>330</v>
      </c>
      <c r="B16" s="480"/>
      <c r="C16" s="480"/>
      <c r="D16" s="480"/>
      <c r="E16" s="480"/>
      <c r="F16" s="480"/>
      <c r="G16" s="480"/>
      <c r="H16" s="153"/>
    </row>
    <row r="17" spans="1:14" s="152" customFormat="1" ht="13.5" customHeight="1">
      <c r="A17" s="480" t="s">
        <v>332</v>
      </c>
      <c r="B17" s="480"/>
      <c r="C17" s="480"/>
      <c r="D17" s="480"/>
      <c r="E17" s="480"/>
      <c r="F17" s="480"/>
      <c r="G17" s="480"/>
      <c r="H17" s="153"/>
      <c r="I17" s="153"/>
      <c r="J17" s="153"/>
      <c r="K17" s="153"/>
    </row>
    <row r="18" spans="1:14" s="152" customFormat="1" ht="13.5" customHeight="1">
      <c r="A18" s="480" t="s">
        <v>306</v>
      </c>
      <c r="B18" s="480"/>
      <c r="C18" s="480"/>
      <c r="D18" s="480"/>
      <c r="E18" s="480"/>
      <c r="F18" s="480"/>
      <c r="G18" s="480"/>
      <c r="H18" s="1"/>
      <c r="I18" s="1"/>
      <c r="J18" s="1"/>
      <c r="K18" s="1"/>
      <c r="L18"/>
      <c r="M18"/>
      <c r="N18"/>
    </row>
    <row r="19" spans="1:14" s="152" customFormat="1" ht="19.5" customHeight="1">
      <c r="A19" s="446" t="s">
        <v>171</v>
      </c>
      <c r="B19" s="446"/>
      <c r="C19" s="446"/>
      <c r="D19" s="446"/>
      <c r="E19" s="446"/>
      <c r="F19" s="446"/>
      <c r="G19" s="446"/>
      <c r="H19" s="597" t="s">
        <v>285</v>
      </c>
      <c r="I19" s="597"/>
      <c r="J19" s="597"/>
      <c r="K19" s="597"/>
      <c r="L19" s="597"/>
      <c r="M19" s="597"/>
      <c r="N19" s="597"/>
    </row>
    <row r="20" spans="1:14" s="152" customFormat="1">
      <c r="A20" s="481" t="s">
        <v>331</v>
      </c>
      <c r="B20" s="481"/>
      <c r="C20" s="481"/>
      <c r="D20" s="481"/>
      <c r="E20" s="481"/>
      <c r="F20" s="481"/>
      <c r="G20" s="481"/>
      <c r="H20" s="598" t="s">
        <v>207</v>
      </c>
      <c r="I20" s="598"/>
      <c r="J20" s="598"/>
      <c r="K20" s="598"/>
      <c r="L20" s="598"/>
      <c r="M20" s="598"/>
      <c r="N20" s="598"/>
    </row>
    <row r="21" spans="1:14" s="152" customFormat="1">
      <c r="A21" s="480" t="s">
        <v>612</v>
      </c>
      <c r="B21" s="480"/>
      <c r="C21" s="480"/>
      <c r="D21" s="480"/>
      <c r="E21" s="480"/>
      <c r="F21" s="480"/>
      <c r="G21" s="480"/>
      <c r="H21" s="598" t="s">
        <v>208</v>
      </c>
      <c r="I21" s="598"/>
      <c r="J21" s="598"/>
      <c r="K21" s="598"/>
      <c r="L21" s="598"/>
      <c r="M21" s="598"/>
      <c r="N21" s="598"/>
    </row>
    <row r="22" spans="1:14" s="152" customFormat="1" ht="7.5" customHeight="1">
      <c r="A22" s="66"/>
      <c r="B22" s="66"/>
      <c r="C22" s="66"/>
      <c r="D22" s="66"/>
      <c r="E22" s="66"/>
      <c r="F22" s="66"/>
      <c r="G22" s="66"/>
      <c r="H22" s="153"/>
      <c r="I22" s="153"/>
      <c r="J22" s="153"/>
      <c r="K22" s="153"/>
    </row>
    <row r="23" spans="1:14" s="209" customFormat="1" ht="13.5" customHeight="1">
      <c r="A23" s="568" t="s">
        <v>51</v>
      </c>
      <c r="B23" s="569"/>
      <c r="C23" s="569"/>
      <c r="D23" s="569"/>
      <c r="E23" s="569"/>
      <c r="F23" s="569"/>
      <c r="G23" s="570"/>
      <c r="H23" s="153"/>
    </row>
    <row r="24" spans="1:14" s="209" customFormat="1" ht="18" customHeight="1">
      <c r="A24" s="571" t="s">
        <v>348</v>
      </c>
      <c r="B24" s="572"/>
      <c r="C24" s="572"/>
      <c r="D24" s="572"/>
      <c r="E24" s="572"/>
      <c r="F24" s="572"/>
      <c r="G24" s="573"/>
      <c r="H24" s="153"/>
      <c r="I24" s="153"/>
      <c r="J24" s="153"/>
      <c r="K24" s="153"/>
    </row>
    <row r="25" spans="1:14" s="235" customFormat="1" ht="8.25" customHeight="1">
      <c r="A25" s="291"/>
      <c r="B25" s="292"/>
      <c r="C25" s="292"/>
      <c r="D25" s="292"/>
      <c r="E25" s="292"/>
      <c r="F25" s="292"/>
      <c r="G25" s="293"/>
      <c r="H25" s="153"/>
      <c r="I25" s="153"/>
      <c r="J25" s="153"/>
      <c r="K25" s="153"/>
    </row>
    <row r="26" spans="1:14" s="209" customFormat="1" ht="19.5" customHeight="1">
      <c r="A26" s="599" t="s">
        <v>388</v>
      </c>
      <c r="B26" s="478"/>
      <c r="C26" s="478"/>
      <c r="D26" s="478"/>
      <c r="E26" s="478"/>
      <c r="F26" s="478"/>
      <c r="G26" s="600"/>
      <c r="H26" s="153"/>
    </row>
    <row r="27" spans="1:14">
      <c r="A27" s="574" t="s">
        <v>349</v>
      </c>
      <c r="B27" s="575"/>
      <c r="C27" s="575"/>
      <c r="D27" s="575"/>
      <c r="E27" s="575"/>
      <c r="F27" s="575"/>
      <c r="G27" s="576"/>
    </row>
    <row r="28" spans="1:14">
      <c r="A28" s="447" t="s">
        <v>372</v>
      </c>
      <c r="B28" s="448"/>
      <c r="C28" s="448"/>
      <c r="D28" s="448"/>
      <c r="E28" s="448"/>
      <c r="F28" s="448"/>
      <c r="G28" s="449"/>
    </row>
    <row r="29" spans="1:14">
      <c r="A29" s="447" t="s">
        <v>631</v>
      </c>
      <c r="B29" s="448"/>
      <c r="C29" s="448"/>
      <c r="D29" s="448"/>
      <c r="E29" s="448"/>
      <c r="F29" s="448"/>
      <c r="G29" s="449"/>
    </row>
    <row r="30" spans="1:14">
      <c r="A30" s="447" t="s">
        <v>380</v>
      </c>
      <c r="B30" s="448"/>
      <c r="C30" s="448"/>
      <c r="D30" s="448"/>
      <c r="E30" s="448"/>
      <c r="F30" s="448"/>
      <c r="G30" s="449"/>
    </row>
    <row r="31" spans="1:14">
      <c r="A31" s="577" t="s">
        <v>374</v>
      </c>
      <c r="B31" s="578"/>
      <c r="C31" s="578"/>
      <c r="D31" s="578"/>
      <c r="E31" s="578"/>
      <c r="F31" s="285" t="s">
        <v>376</v>
      </c>
      <c r="G31" s="294"/>
    </row>
    <row r="32" spans="1:14">
      <c r="A32" s="577" t="s">
        <v>487</v>
      </c>
      <c r="B32" s="578"/>
      <c r="C32" s="578"/>
      <c r="D32" s="578"/>
      <c r="E32" s="578"/>
      <c r="F32" s="285" t="s">
        <v>377</v>
      </c>
      <c r="G32" s="294"/>
    </row>
    <row r="33" spans="1:18" s="240" customFormat="1">
      <c r="A33" s="577" t="s">
        <v>375</v>
      </c>
      <c r="B33" s="578"/>
      <c r="C33" s="578"/>
      <c r="D33" s="578"/>
      <c r="E33" s="578"/>
      <c r="F33" s="285" t="s">
        <v>378</v>
      </c>
      <c r="G33" s="294"/>
      <c r="H33" s="153"/>
      <c r="I33" s="153"/>
      <c r="J33" s="153"/>
      <c r="K33" s="153"/>
    </row>
    <row r="34" spans="1:18" s="240" customFormat="1">
      <c r="A34" s="447" t="s">
        <v>488</v>
      </c>
      <c r="B34" s="448"/>
      <c r="C34" s="448"/>
      <c r="D34" s="448"/>
      <c r="E34" s="448"/>
      <c r="F34" s="448"/>
      <c r="G34" s="449"/>
      <c r="H34" s="153"/>
      <c r="I34" s="153"/>
      <c r="J34" s="153"/>
      <c r="K34" s="153"/>
    </row>
    <row r="35" spans="1:18" s="152" customFormat="1">
      <c r="A35" s="472" t="s">
        <v>489</v>
      </c>
      <c r="B35" s="448"/>
      <c r="C35" s="448"/>
      <c r="D35" s="448"/>
      <c r="E35" s="448"/>
      <c r="F35" s="448"/>
      <c r="G35" s="449"/>
      <c r="H35" s="448"/>
      <c r="I35" s="448"/>
      <c r="J35" s="448"/>
      <c r="K35" s="448"/>
      <c r="L35" s="448"/>
      <c r="M35" s="448"/>
      <c r="N35" s="449"/>
      <c r="O35" s="153"/>
      <c r="P35" s="153"/>
      <c r="Q35" s="153"/>
      <c r="R35" s="153"/>
    </row>
    <row r="36" spans="1:18" s="152" customFormat="1" ht="13.5" customHeight="1">
      <c r="A36" s="450" t="s">
        <v>632</v>
      </c>
      <c r="B36" s="448"/>
      <c r="C36" s="448"/>
      <c r="D36" s="448"/>
      <c r="E36" s="448"/>
      <c r="F36" s="448"/>
      <c r="G36" s="449"/>
      <c r="H36" s="579"/>
      <c r="I36" s="579"/>
      <c r="J36" s="579"/>
      <c r="K36" s="579"/>
      <c r="L36" s="579"/>
      <c r="M36" s="579"/>
      <c r="N36" s="580"/>
      <c r="O36" s="153"/>
      <c r="P36" s="153"/>
      <c r="Q36" s="153"/>
      <c r="R36" s="153"/>
    </row>
    <row r="37" spans="1:18" s="152" customFormat="1">
      <c r="A37" s="581" t="s">
        <v>389</v>
      </c>
      <c r="B37" s="581"/>
      <c r="C37" s="581"/>
      <c r="D37" s="581"/>
      <c r="E37" s="581"/>
      <c r="F37" s="581"/>
      <c r="G37" s="581"/>
      <c r="H37" s="448"/>
      <c r="I37" s="448"/>
      <c r="J37" s="448"/>
      <c r="K37" s="448"/>
      <c r="L37" s="448"/>
      <c r="M37" s="448"/>
      <c r="N37" s="449"/>
      <c r="O37" s="153"/>
      <c r="P37" s="153"/>
      <c r="Q37" s="153"/>
      <c r="R37" s="153"/>
    </row>
    <row r="38" spans="1:18">
      <c r="A38" s="581" t="s">
        <v>409</v>
      </c>
      <c r="B38" s="581"/>
      <c r="C38" s="581"/>
      <c r="D38" s="581"/>
      <c r="E38" s="581"/>
      <c r="F38" s="581"/>
      <c r="G38" s="581"/>
      <c r="H38" s="448"/>
      <c r="I38" s="448"/>
      <c r="J38" s="448"/>
      <c r="K38" s="448"/>
      <c r="L38" s="448"/>
      <c r="M38" s="448"/>
      <c r="N38" s="449"/>
      <c r="O38" s="1"/>
      <c r="P38" s="1"/>
      <c r="Q38" s="1"/>
      <c r="R38" s="1"/>
    </row>
    <row r="39" spans="1:18">
      <c r="A39" s="447" t="s">
        <v>391</v>
      </c>
      <c r="B39" s="448"/>
      <c r="C39" s="448"/>
      <c r="D39" s="448"/>
      <c r="E39" s="448"/>
      <c r="F39" s="448"/>
      <c r="G39" s="449"/>
    </row>
    <row r="40" spans="1:18" ht="13.5" customHeight="1">
      <c r="A40" s="585" t="s">
        <v>396</v>
      </c>
      <c r="B40" s="586"/>
      <c r="C40" s="578" t="s">
        <v>633</v>
      </c>
      <c r="D40" s="578"/>
      <c r="E40" s="578"/>
      <c r="F40" s="578"/>
      <c r="G40" s="589"/>
    </row>
    <row r="41" spans="1:18">
      <c r="A41" s="585" t="s">
        <v>392</v>
      </c>
      <c r="B41" s="586"/>
      <c r="C41" s="590" t="s">
        <v>634</v>
      </c>
      <c r="D41" s="590"/>
      <c r="E41" s="590"/>
      <c r="F41" s="590"/>
      <c r="G41" s="591"/>
      <c r="H41" s="119"/>
      <c r="I41" s="119"/>
      <c r="J41" s="119"/>
      <c r="K41" s="119"/>
    </row>
    <row r="42" spans="1:18" s="219" customFormat="1">
      <c r="A42" s="587" t="s">
        <v>393</v>
      </c>
      <c r="B42" s="588"/>
      <c r="C42" s="592" t="s">
        <v>428</v>
      </c>
      <c r="D42" s="592"/>
      <c r="E42" s="592"/>
      <c r="F42" s="592"/>
      <c r="G42" s="593"/>
      <c r="H42" s="153"/>
      <c r="I42" s="153"/>
      <c r="J42" s="153"/>
      <c r="K42" s="153"/>
    </row>
    <row r="43" spans="1:18" s="219" customFormat="1">
      <c r="A43" s="585" t="s">
        <v>394</v>
      </c>
      <c r="B43" s="586"/>
      <c r="C43" s="578" t="s">
        <v>490</v>
      </c>
      <c r="D43" s="578"/>
      <c r="E43" s="578"/>
      <c r="F43" s="578"/>
      <c r="G43" s="589"/>
      <c r="H43" s="153"/>
      <c r="I43" s="153"/>
      <c r="J43" s="153"/>
      <c r="K43" s="153"/>
    </row>
    <row r="44" spans="1:18" s="219" customFormat="1">
      <c r="A44" s="585" t="s">
        <v>395</v>
      </c>
      <c r="B44" s="586"/>
      <c r="C44" s="420" t="s">
        <v>491</v>
      </c>
      <c r="D44" s="420"/>
      <c r="E44" s="420"/>
      <c r="F44" s="420"/>
      <c r="G44" s="421"/>
      <c r="H44" s="153"/>
      <c r="I44" s="153"/>
      <c r="J44" s="153"/>
      <c r="K44" s="153"/>
    </row>
    <row r="45" spans="1:18" s="219" customFormat="1">
      <c r="A45" s="472" t="s">
        <v>390</v>
      </c>
      <c r="B45" s="448"/>
      <c r="C45" s="448"/>
      <c r="D45" s="448"/>
      <c r="E45" s="448"/>
      <c r="F45" s="448"/>
      <c r="G45" s="449"/>
      <c r="H45" s="153"/>
      <c r="I45" s="153"/>
      <c r="J45" s="153"/>
      <c r="K45" s="153"/>
    </row>
    <row r="46" spans="1:18" s="219" customFormat="1">
      <c r="A46" s="582" t="s">
        <v>399</v>
      </c>
      <c r="B46" s="604"/>
      <c r="C46" s="604"/>
      <c r="D46" s="604"/>
      <c r="E46" s="604"/>
      <c r="F46" s="604"/>
      <c r="G46" s="605"/>
      <c r="H46" s="153"/>
      <c r="I46" s="153"/>
      <c r="J46" s="153"/>
      <c r="K46" s="153"/>
    </row>
    <row r="47" spans="1:18">
      <c r="A47" s="581" t="s">
        <v>397</v>
      </c>
      <c r="B47" s="581"/>
      <c r="C47" s="581"/>
      <c r="D47" s="581"/>
      <c r="E47" s="581"/>
      <c r="F47" s="581"/>
      <c r="G47" s="581"/>
      <c r="H47" s="119"/>
      <c r="I47" s="119"/>
      <c r="J47" s="119"/>
      <c r="K47" s="119"/>
    </row>
    <row r="48" spans="1:18">
      <c r="A48" s="581" t="s">
        <v>429</v>
      </c>
      <c r="B48" s="581"/>
      <c r="C48" s="581"/>
      <c r="D48" s="581"/>
      <c r="E48" s="581"/>
      <c r="F48" s="581"/>
      <c r="G48" s="581"/>
      <c r="H48" s="119"/>
      <c r="I48" s="119"/>
      <c r="J48" s="119"/>
      <c r="K48" s="119"/>
    </row>
    <row r="49" spans="1:11">
      <c r="A49" s="582" t="s">
        <v>400</v>
      </c>
      <c r="B49" s="583"/>
      <c r="C49" s="583"/>
      <c r="D49" s="583"/>
      <c r="E49" s="583"/>
      <c r="F49" s="583"/>
      <c r="G49" s="584"/>
      <c r="H49" s="119"/>
      <c r="I49" s="119"/>
      <c r="J49" s="119"/>
      <c r="K49" s="119"/>
    </row>
    <row r="50" spans="1:11">
      <c r="A50" s="581" t="s">
        <v>598</v>
      </c>
      <c r="B50" s="581"/>
      <c r="C50" s="581"/>
      <c r="D50" s="581"/>
      <c r="E50" s="581"/>
      <c r="F50" s="581"/>
      <c r="G50" s="581"/>
      <c r="H50" s="119"/>
      <c r="I50" s="119"/>
      <c r="J50" s="119"/>
      <c r="K50" s="119"/>
    </row>
    <row r="51" spans="1:11" s="219" customFormat="1">
      <c r="A51" s="447" t="s">
        <v>398</v>
      </c>
      <c r="B51" s="448"/>
      <c r="C51" s="448"/>
      <c r="D51" s="448"/>
      <c r="E51" s="448"/>
      <c r="F51" s="448"/>
      <c r="G51" s="449"/>
      <c r="H51" s="153"/>
      <c r="I51" s="153"/>
      <c r="J51" s="153"/>
      <c r="K51" s="153"/>
    </row>
    <row r="52" spans="1:11" s="219" customFormat="1">
      <c r="A52" s="601" t="s">
        <v>401</v>
      </c>
      <c r="B52" s="602"/>
      <c r="C52" s="602"/>
      <c r="D52" s="602"/>
      <c r="E52" s="602"/>
      <c r="F52" s="602"/>
      <c r="G52" s="603"/>
      <c r="H52" s="153"/>
      <c r="I52" s="153"/>
      <c r="J52" s="153"/>
      <c r="K52" s="153"/>
    </row>
    <row r="53" spans="1:11" s="219" customFormat="1">
      <c r="A53" s="447" t="s">
        <v>635</v>
      </c>
      <c r="B53" s="448"/>
      <c r="C53" s="448"/>
      <c r="D53" s="448"/>
      <c r="E53" s="448"/>
      <c r="F53" s="448"/>
      <c r="G53" s="449"/>
      <c r="H53" s="153"/>
      <c r="I53" s="153"/>
      <c r="J53" s="153"/>
      <c r="K53" s="153"/>
    </row>
    <row r="54" spans="1:11" s="219" customFormat="1">
      <c r="A54" s="447" t="s">
        <v>486</v>
      </c>
      <c r="B54" s="448"/>
      <c r="C54" s="448"/>
      <c r="D54" s="448"/>
      <c r="E54" s="448"/>
      <c r="F54" s="448"/>
      <c r="G54" s="449"/>
      <c r="H54" s="153"/>
      <c r="I54" s="153"/>
      <c r="J54" s="153"/>
      <c r="K54" s="153"/>
    </row>
    <row r="55" spans="1:11" s="219" customFormat="1" ht="8.25" customHeight="1">
      <c r="A55" s="447"/>
      <c r="B55" s="448"/>
      <c r="C55" s="448"/>
      <c r="D55" s="448"/>
      <c r="E55" s="448"/>
      <c r="F55" s="448"/>
      <c r="G55" s="449"/>
      <c r="H55" s="153"/>
      <c r="I55" s="153"/>
      <c r="J55" s="153"/>
      <c r="K55" s="153"/>
    </row>
    <row r="56" spans="1:11" ht="19.5" customHeight="1">
      <c r="A56" s="599" t="s">
        <v>361</v>
      </c>
      <c r="B56" s="478"/>
      <c r="C56" s="478"/>
      <c r="D56" s="478"/>
      <c r="E56" s="478"/>
      <c r="F56" s="478"/>
      <c r="G56" s="600"/>
      <c r="H56" s="119"/>
      <c r="I56" s="119"/>
      <c r="J56" s="119"/>
      <c r="K56" s="119"/>
    </row>
    <row r="57" spans="1:11">
      <c r="A57" s="447" t="s">
        <v>402</v>
      </c>
      <c r="B57" s="448"/>
      <c r="C57" s="448"/>
      <c r="D57" s="448"/>
      <c r="E57" s="448"/>
      <c r="F57" s="448"/>
      <c r="G57" s="449"/>
      <c r="H57" s="119"/>
      <c r="I57" s="119"/>
      <c r="J57" s="119"/>
      <c r="K57" s="119"/>
    </row>
    <row r="58" spans="1:11" s="282" customFormat="1" ht="7.5" customHeight="1">
      <c r="A58" s="288"/>
      <c r="B58" s="289"/>
      <c r="C58" s="289"/>
      <c r="D58" s="289"/>
      <c r="E58" s="289"/>
      <c r="F58" s="289"/>
      <c r="G58" s="290"/>
      <c r="H58" s="298"/>
      <c r="I58" s="298"/>
      <c r="J58" s="298"/>
      <c r="K58" s="298"/>
    </row>
    <row r="59" spans="1:11" ht="21">
      <c r="A59" s="231" t="s">
        <v>33</v>
      </c>
      <c r="B59" s="287">
        <f>$B$1</f>
        <v>1</v>
      </c>
      <c r="C59" s="233" t="s">
        <v>42</v>
      </c>
      <c r="D59" s="234" t="str">
        <f>$E$1</f>
        <v>無限回</v>
      </c>
      <c r="E59" s="474" t="str">
        <f>$B$2</f>
        <v>クローズ･オヴ･ジ･イーグル</v>
      </c>
      <c r="F59" s="475"/>
      <c r="G59" s="476"/>
      <c r="H59" s="119"/>
      <c r="I59" s="119"/>
      <c r="J59" s="119"/>
      <c r="K59" s="119"/>
    </row>
    <row r="60" spans="1:11">
      <c r="H60" s="119"/>
      <c r="I60" s="119"/>
      <c r="J60" s="119"/>
      <c r="K60" s="119"/>
    </row>
  </sheetData>
  <mergeCells count="70">
    <mergeCell ref="A56:G56"/>
    <mergeCell ref="A34:G34"/>
    <mergeCell ref="A37:G37"/>
    <mergeCell ref="A38:G38"/>
    <mergeCell ref="H21:N21"/>
    <mergeCell ref="A30:G30"/>
    <mergeCell ref="A26:G26"/>
    <mergeCell ref="A28:G28"/>
    <mergeCell ref="A21:G21"/>
    <mergeCell ref="A55:G55"/>
    <mergeCell ref="A54:G54"/>
    <mergeCell ref="A52:G52"/>
    <mergeCell ref="A53:G53"/>
    <mergeCell ref="A45:G45"/>
    <mergeCell ref="A46:G46"/>
    <mergeCell ref="A47:G47"/>
    <mergeCell ref="B4:G4"/>
    <mergeCell ref="B10:G10"/>
    <mergeCell ref="B7:D7"/>
    <mergeCell ref="B9:G9"/>
    <mergeCell ref="A17:G17"/>
    <mergeCell ref="A18:G18"/>
    <mergeCell ref="A19:G19"/>
    <mergeCell ref="A20:G20"/>
    <mergeCell ref="J10:K10"/>
    <mergeCell ref="J12:K12"/>
    <mergeCell ref="B11:G11"/>
    <mergeCell ref="H19:N19"/>
    <mergeCell ref="H20:N20"/>
    <mergeCell ref="A12:G12"/>
    <mergeCell ref="A13:G13"/>
    <mergeCell ref="A14:G14"/>
    <mergeCell ref="A15:G15"/>
    <mergeCell ref="A16:G16"/>
    <mergeCell ref="A48:G48"/>
    <mergeCell ref="A49:G49"/>
    <mergeCell ref="A50:G50"/>
    <mergeCell ref="A51:G51"/>
    <mergeCell ref="A39:G39"/>
    <mergeCell ref="A40:B40"/>
    <mergeCell ref="A42:B42"/>
    <mergeCell ref="A43:B43"/>
    <mergeCell ref="A44:B44"/>
    <mergeCell ref="C40:G40"/>
    <mergeCell ref="C41:G41"/>
    <mergeCell ref="C42:G42"/>
    <mergeCell ref="C43:G43"/>
    <mergeCell ref="A41:B41"/>
    <mergeCell ref="C44:G44"/>
    <mergeCell ref="H37:N37"/>
    <mergeCell ref="A36:G36"/>
    <mergeCell ref="A35:G35"/>
    <mergeCell ref="H36:N36"/>
    <mergeCell ref="H35:N35"/>
    <mergeCell ref="H38:N38"/>
    <mergeCell ref="E59:G59"/>
    <mergeCell ref="B2:G2"/>
    <mergeCell ref="B1:C1"/>
    <mergeCell ref="F1:G1"/>
    <mergeCell ref="B5:G5"/>
    <mergeCell ref="B6:D6"/>
    <mergeCell ref="B8:G8"/>
    <mergeCell ref="A57:G57"/>
    <mergeCell ref="A29:G29"/>
    <mergeCell ref="A23:G23"/>
    <mergeCell ref="A24:G24"/>
    <mergeCell ref="A27:G27"/>
    <mergeCell ref="A31:E31"/>
    <mergeCell ref="A32:E32"/>
    <mergeCell ref="A33:E33"/>
  </mergeCells>
  <phoneticPr fontId="1"/>
  <pageMargins left="0.70866141732283472" right="0.70866141732283472" top="0.74803149606299213" bottom="0.19685039370078741" header="0.31496062992125984" footer="0.31496062992125984"/>
  <pageSetup paperSize="9" orientation="portrait" horizontalDpi="300" verticalDpi="300" r:id="rId1"/>
  <headerFooter>
    <oddHeader>&amp;R&amp;D</oddHeader>
  </headerFooter>
  <extLst>
    <ext xmlns:x14="http://schemas.microsoft.com/office/spreadsheetml/2009/9/main" uri="{CCE6A557-97BC-4b89-ADB6-D9C93CAAB3DF}">
      <x14:dataValidations xmlns:xm="http://schemas.microsoft.com/office/excel/2006/main" count="6">
        <x14:dataValidation type="list" allowBlank="1" showInputMessage="1" showErrorMessage="1">
          <x14:formula1>
            <xm:f>基本!$A$14:$A$17</xm:f>
          </x14:formula1>
          <xm:sqref>K9</xm:sqref>
        </x14:dataValidation>
        <x14:dataValidation type="list" allowBlank="1" showInputMessage="1" showErrorMessage="1">
          <x14:formula1>
            <xm:f>基本!$A$25:$A$30</xm:f>
          </x14:formula1>
          <xm:sqref>I6</xm:sqref>
        </x14:dataValidation>
        <x14:dataValidation type="list" allowBlank="1" showInputMessage="1" showErrorMessage="1">
          <x14:formula1>
            <xm:f>基本!$A$5:$A$10</xm:f>
          </x14:formula1>
          <xm:sqref>I11 I9</xm:sqref>
        </x14:dataValidation>
        <x14:dataValidation type="list" allowBlank="1" showInputMessage="1" showErrorMessage="1">
          <x14:formula1>
            <xm:f>基本!$B$25:$B$29</xm:f>
          </x14:formula1>
          <xm:sqref>I7</xm:sqref>
        </x14:dataValidation>
        <x14:dataValidation type="list" allowBlank="1" showInputMessage="1" showErrorMessage="1">
          <x14:formula1>
            <xm:f>基本!$D$25:$D$29</xm:f>
          </x14:formula1>
          <xm:sqref>I8</xm:sqref>
        </x14:dataValidation>
        <x14:dataValidation type="list" allowBlank="1" showInputMessage="1" showErrorMessage="1">
          <x14:formula1>
            <xm:f>基本!$C$25:$C$35</xm:f>
          </x14:formula1>
          <xm:sqref>I15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8000"/>
  </sheetPr>
  <dimension ref="A1:L55"/>
  <sheetViews>
    <sheetView workbookViewId="0"/>
  </sheetViews>
  <sheetFormatPr defaultRowHeight="13.5"/>
  <cols>
    <col min="1" max="1" width="7.875" customWidth="1"/>
    <col min="2" max="2" width="8.5" customWidth="1"/>
    <col min="3" max="3" width="6.625" customWidth="1"/>
    <col min="4" max="4" width="15.75" customWidth="1"/>
    <col min="5" max="6" width="15.75" style="1" customWidth="1"/>
    <col min="7" max="7" width="18.25" style="1" customWidth="1"/>
    <col min="8" max="8" width="17.375" style="1" customWidth="1"/>
    <col min="9" max="9" width="14.625" style="1" customWidth="1"/>
    <col min="10" max="10" width="8.375" style="1" customWidth="1"/>
    <col min="11" max="11" width="7.5" style="1" customWidth="1"/>
    <col min="12" max="12" width="7.875" customWidth="1"/>
    <col min="13" max="13" width="9.25" customWidth="1"/>
    <col min="14" max="14" width="12.375" customWidth="1"/>
  </cols>
  <sheetData>
    <row r="1" spans="1:12" ht="21">
      <c r="A1" s="14" t="s">
        <v>110</v>
      </c>
      <c r="B1" s="561">
        <v>1</v>
      </c>
      <c r="C1" s="562"/>
      <c r="D1" s="16" t="s">
        <v>42</v>
      </c>
      <c r="E1" s="15" t="s">
        <v>43</v>
      </c>
      <c r="F1" s="469"/>
      <c r="G1" s="470"/>
      <c r="H1" s="19" t="s">
        <v>57</v>
      </c>
    </row>
    <row r="2" spans="1:12" ht="24.75" customHeight="1">
      <c r="A2" s="16" t="s">
        <v>0</v>
      </c>
      <c r="B2" s="471" t="s">
        <v>204</v>
      </c>
      <c r="C2" s="471"/>
      <c r="D2" s="471"/>
      <c r="E2" s="471"/>
      <c r="F2" s="471"/>
      <c r="G2" s="471"/>
      <c r="H2" s="19" t="s">
        <v>58</v>
      </c>
    </row>
    <row r="3" spans="1:12" ht="19.5" customHeight="1">
      <c r="A3" s="58" t="s">
        <v>50</v>
      </c>
      <c r="B3" s="1"/>
      <c r="C3" s="1"/>
      <c r="D3" s="1"/>
      <c r="I3" s="19"/>
    </row>
    <row r="4" spans="1:12">
      <c r="A4" s="21" t="s">
        <v>48</v>
      </c>
      <c r="B4" s="460" t="s">
        <v>209</v>
      </c>
      <c r="C4" s="461"/>
      <c r="D4" s="461"/>
      <c r="E4" s="461"/>
      <c r="F4" s="461"/>
      <c r="G4" s="462"/>
    </row>
    <row r="5" spans="1:12">
      <c r="A5" s="22" t="s">
        <v>41</v>
      </c>
      <c r="B5" s="460" t="s">
        <v>210</v>
      </c>
      <c r="C5" s="461"/>
      <c r="D5" s="461"/>
      <c r="E5" s="461"/>
      <c r="F5" s="461"/>
      <c r="G5" s="462"/>
    </row>
    <row r="6" spans="1:12">
      <c r="A6" s="161" t="s">
        <v>8</v>
      </c>
      <c r="B6" s="460" t="s">
        <v>6</v>
      </c>
      <c r="C6" s="461"/>
      <c r="D6" s="462"/>
      <c r="E6" s="91" t="s">
        <v>45</v>
      </c>
      <c r="F6" s="90" t="str">
        <f>$I$6</f>
        <v>近接</v>
      </c>
      <c r="G6" s="90">
        <f>$J$6</f>
        <v>1</v>
      </c>
      <c r="H6" s="91" t="s">
        <v>45</v>
      </c>
      <c r="I6" s="185" t="s">
        <v>74</v>
      </c>
      <c r="J6" s="92">
        <v>1</v>
      </c>
    </row>
    <row r="7" spans="1:12">
      <c r="A7" s="162" t="s">
        <v>7</v>
      </c>
      <c r="B7" s="460" t="s">
        <v>102</v>
      </c>
      <c r="C7" s="461"/>
      <c r="D7" s="462"/>
      <c r="E7" s="91" t="s">
        <v>71</v>
      </c>
      <c r="F7" s="90" t="str">
        <f>IF($I$7 = 0,"", $I$7)</f>
        <v/>
      </c>
      <c r="G7" s="90" t="str">
        <f>IF($J$7 = 0,"", $J$7)</f>
        <v/>
      </c>
      <c r="H7" s="91" t="s">
        <v>71</v>
      </c>
      <c r="I7" s="185"/>
      <c r="J7" s="92"/>
    </row>
    <row r="8" spans="1:12">
      <c r="A8" s="164" t="s">
        <v>9</v>
      </c>
      <c r="B8" s="565"/>
      <c r="C8" s="566"/>
      <c r="D8" s="566"/>
      <c r="E8" s="566"/>
      <c r="F8" s="566"/>
      <c r="G8" s="567"/>
      <c r="H8" s="91" t="s">
        <v>91</v>
      </c>
      <c r="I8" s="92" t="s">
        <v>132</v>
      </c>
      <c r="J8" s="19" t="s">
        <v>67</v>
      </c>
    </row>
    <row r="9" spans="1:12">
      <c r="A9" s="164" t="s">
        <v>10</v>
      </c>
      <c r="B9" s="565" t="s">
        <v>212</v>
      </c>
      <c r="C9" s="566"/>
      <c r="D9" s="566"/>
      <c r="E9" s="566"/>
      <c r="F9" s="566"/>
      <c r="G9" s="567"/>
      <c r="H9" s="217" t="s">
        <v>53</v>
      </c>
      <c r="I9" s="92" t="s">
        <v>17</v>
      </c>
      <c r="J9" s="90">
        <f>IF($I$9 = "筋力",基本!$C$5,IF($I$9 = "耐久力",基本!$C$6,IF($I$9 = "敏捷力",基本!$C$7,IF($I$9 = "知力",基本!$C$8,IF($I$9 = "判断力",基本!$C$9,IF($I$9 = "魅力",基本!$C$10,""))))))</f>
        <v>6</v>
      </c>
      <c r="K9" s="92" t="s">
        <v>20</v>
      </c>
    </row>
    <row r="10" spans="1:12">
      <c r="A10" s="163"/>
      <c r="B10" s="447"/>
      <c r="C10" s="448"/>
      <c r="D10" s="448"/>
      <c r="E10" s="448"/>
      <c r="F10" s="448"/>
      <c r="G10" s="449"/>
      <c r="H10" s="91" t="s">
        <v>63</v>
      </c>
      <c r="I10" s="92">
        <v>0</v>
      </c>
      <c r="J10" s="410" t="s">
        <v>55</v>
      </c>
      <c r="K10" s="411"/>
      <c r="L10" s="90">
        <f>IF($I$8=基本!$F$4,基本!$O$7,IF($I$8=基本!$F$13,基本!$O$16,IF($I$8=基本!$F$22,基本!$O$25,IF($I$8=基本!$F$31,基本!$O$34,IF($I$8=基本!$F$40,基本!$O$43,0)))))</f>
        <v>11</v>
      </c>
    </row>
    <row r="11" spans="1:12">
      <c r="A11" s="163"/>
      <c r="B11" s="447" t="s">
        <v>314</v>
      </c>
      <c r="C11" s="448"/>
      <c r="D11" s="448"/>
      <c r="E11" s="448"/>
      <c r="F11" s="448"/>
      <c r="G11" s="449"/>
      <c r="H11" s="56" t="s">
        <v>54</v>
      </c>
      <c r="I11" s="92" t="s">
        <v>17</v>
      </c>
      <c r="J11" s="52">
        <f>IF($I$9 = "筋力",基本!$C$5,IF($I$11 = "耐久力",基本!$C$6,IF($I$11 = "敏捷力",基本!$C$7,IF($I$11 = "知力",基本!$C$8,IF($I$11 = "判断力",基本!$C$9,IF($I$11 = "魅力",基本!$C$10,""))))))</f>
        <v>6</v>
      </c>
      <c r="L11" s="1"/>
    </row>
    <row r="12" spans="1:12">
      <c r="A12" s="163"/>
      <c r="B12" s="472"/>
      <c r="C12" s="448"/>
      <c r="D12" s="448"/>
      <c r="E12" s="448"/>
      <c r="F12" s="448"/>
      <c r="G12" s="449"/>
      <c r="H12" s="91" t="s">
        <v>64</v>
      </c>
      <c r="I12" s="92">
        <v>0</v>
      </c>
      <c r="J12" s="410" t="s">
        <v>56</v>
      </c>
      <c r="K12" s="411"/>
      <c r="L12" s="90">
        <f>IF($I$8=基本!$F$4,基本!$O$9,IF($I$8=基本!$F$13,基本!$O$18,IF($I$8=基本!$F$22,基本!$O$27,IF($I$8=基本!$F$31,基本!$O$36,IF($I$8=基本!$F$40,基本!$O$45,0)))))</f>
        <v>2</v>
      </c>
    </row>
    <row r="13" spans="1:12">
      <c r="A13" s="164" t="s">
        <v>66</v>
      </c>
      <c r="B13" s="565" t="s">
        <v>312</v>
      </c>
      <c r="C13" s="566"/>
      <c r="D13" s="566"/>
      <c r="E13" s="566"/>
      <c r="F13" s="566"/>
      <c r="G13" s="567"/>
      <c r="H13" s="57" t="s">
        <v>92</v>
      </c>
      <c r="I13" s="92">
        <v>1</v>
      </c>
      <c r="J13" s="91" t="s">
        <v>46</v>
      </c>
      <c r="K13" s="92">
        <v>8</v>
      </c>
    </row>
    <row r="14" spans="1:12">
      <c r="A14" s="163"/>
      <c r="B14" s="447" t="s">
        <v>287</v>
      </c>
      <c r="C14" s="448"/>
      <c r="D14" s="448"/>
      <c r="E14" s="448"/>
      <c r="F14" s="448"/>
      <c r="G14" s="449"/>
      <c r="H14" s="91" t="s">
        <v>52</v>
      </c>
      <c r="I14" s="92">
        <v>2</v>
      </c>
      <c r="J14" s="91" t="s">
        <v>46</v>
      </c>
      <c r="K14" s="92">
        <v>6</v>
      </c>
    </row>
    <row r="15" spans="1:12">
      <c r="A15" s="26"/>
      <c r="B15" s="627"/>
      <c r="C15" s="607"/>
      <c r="D15" s="607"/>
      <c r="E15" s="607"/>
      <c r="F15" s="607"/>
      <c r="G15" s="608"/>
      <c r="H15" s="91" t="s">
        <v>65</v>
      </c>
      <c r="I15" s="92" t="s">
        <v>85</v>
      </c>
    </row>
    <row r="16" spans="1:12" ht="14.25" thickBot="1">
      <c r="A16" s="18" t="s">
        <v>49</v>
      </c>
      <c r="E16" s="3"/>
      <c r="H16" s="107" t="s">
        <v>107</v>
      </c>
      <c r="I16" s="108"/>
      <c r="J16" s="107" t="s">
        <v>46</v>
      </c>
      <c r="K16" s="108"/>
      <c r="L16" s="108"/>
    </row>
    <row r="17" spans="1:11" ht="18.75" customHeight="1" thickBot="1">
      <c r="A17" s="618" t="str">
        <f>$B$2</f>
        <v>スピリット･オヴ･ザ･テンペスト</v>
      </c>
      <c r="B17" s="619"/>
      <c r="C17" s="620"/>
      <c r="D17" s="5" t="s">
        <v>3</v>
      </c>
      <c r="E17" s="150" t="s">
        <v>2</v>
      </c>
      <c r="J17"/>
      <c r="K17"/>
    </row>
    <row r="18" spans="1:11" ht="23.25" customHeight="1" thickBot="1">
      <c r="A18" s="624" t="s">
        <v>1</v>
      </c>
      <c r="B18" s="147" t="s">
        <v>44</v>
      </c>
      <c r="C18" s="139" t="str">
        <f>$K$9</f>
        <v>頑健</v>
      </c>
      <c r="D18" s="6" t="str">
        <f>$J$9+$L$10+$I$10 &amp; "+1d20"  &amp; IF($I$7="爆発"," ★",IF($I$7="噴射"," ★",""))</f>
        <v>17+1d20</v>
      </c>
      <c r="E18" s="126" t="str">
        <f>$J$9+$L$10+2+$I$10 &amp; "+1d20"  &amp; IF($I$7="爆発"," ★",IF($I$7="噴射"," ★",""))</f>
        <v>19+1d20</v>
      </c>
      <c r="F18" s="365" t="s">
        <v>438</v>
      </c>
      <c r="G18"/>
      <c r="H18"/>
      <c r="I18"/>
      <c r="J18"/>
      <c r="K18"/>
    </row>
    <row r="19" spans="1:11" ht="23.25" customHeight="1">
      <c r="A19" s="625"/>
      <c r="B19" s="193" t="s">
        <v>5</v>
      </c>
      <c r="C19" s="140" t="str">
        <f>IF($I$15 = 0,"", $I$15)</f>
        <v>雷鳴</v>
      </c>
      <c r="D19" s="7" t="str">
        <f>$J$11+$L$12+$I$12 &amp; "+" &amp; $I$13 &amp; "d" &amp; $K$13</f>
        <v>8+1d8</v>
      </c>
      <c r="E19" s="127" t="str">
        <f>$J$11+$L$12+$I$12 &amp; "+" &amp; $I$13 &amp; "d" &amp; $K$13</f>
        <v>8+1d8</v>
      </c>
      <c r="F19" s="363" t="str">
        <f>$J$11+$L$12+$I$12+2 &amp; " +"</f>
        <v>10 +</v>
      </c>
      <c r="G19"/>
      <c r="H19"/>
      <c r="I19"/>
      <c r="J19"/>
      <c r="K19"/>
    </row>
    <row r="20" spans="1:11" ht="23.25" customHeight="1" thickBot="1">
      <c r="A20" s="626"/>
      <c r="B20" s="148" t="s">
        <v>4</v>
      </c>
      <c r="C20" s="141" t="str">
        <f>IF($I$15 = 0,"", $I$15)</f>
        <v>雷鳴</v>
      </c>
      <c r="D20" s="71" t="str">
        <f>$J$11+$L$12+$I$12+($I$13*$K$13) &amp; IF($I$14 = 0,"","+" &amp; $I$14 &amp; "d" &amp; $K$14)</f>
        <v>16+2d6</v>
      </c>
      <c r="E20" s="128" t="str">
        <f>$J$11+$L$12+$I$12+($I$13*$K$13) &amp; IF($I$14 = 0,"","+" &amp; $I$14 &amp; "d" &amp; $K$14)</f>
        <v>16+2d6</v>
      </c>
      <c r="F20" s="364" t="str">
        <f>$J$11+$L$12+$I$12+($I$13*$K$13)+2 &amp; " +"</f>
        <v>18 +</v>
      </c>
      <c r="J20"/>
      <c r="K20"/>
    </row>
    <row r="21" spans="1:11" s="152" customFormat="1" ht="24" customHeight="1">
      <c r="A21" s="446" t="s">
        <v>351</v>
      </c>
      <c r="B21" s="446"/>
      <c r="C21" s="446"/>
      <c r="D21" s="446"/>
      <c r="E21" s="446"/>
      <c r="F21" s="446"/>
      <c r="G21" s="446"/>
      <c r="H21" s="153"/>
    </row>
    <row r="22" spans="1:11" s="152" customFormat="1" ht="13.5" customHeight="1">
      <c r="A22" s="481" t="s">
        <v>167</v>
      </c>
      <c r="B22" s="481"/>
      <c r="C22" s="481"/>
      <c r="D22" s="481"/>
      <c r="E22" s="481"/>
      <c r="F22" s="481"/>
      <c r="G22" s="481"/>
      <c r="H22" s="153"/>
      <c r="I22" s="153"/>
      <c r="J22" s="153"/>
      <c r="K22" s="153"/>
    </row>
    <row r="23" spans="1:11" s="152" customFormat="1" ht="13.5" customHeight="1">
      <c r="A23" s="480" t="s">
        <v>329</v>
      </c>
      <c r="B23" s="480"/>
      <c r="C23" s="480"/>
      <c r="D23" s="480"/>
      <c r="E23" s="480"/>
      <c r="F23" s="480"/>
      <c r="G23" s="480"/>
      <c r="H23" s="153"/>
    </row>
    <row r="24" spans="1:11" s="152" customFormat="1">
      <c r="A24" s="480" t="s">
        <v>307</v>
      </c>
      <c r="B24" s="480"/>
      <c r="C24" s="480"/>
      <c r="D24" s="480"/>
      <c r="E24" s="480"/>
      <c r="F24" s="480"/>
      <c r="G24" s="480"/>
      <c r="H24" s="153"/>
      <c r="I24" s="153"/>
      <c r="J24" s="153"/>
      <c r="K24" s="153"/>
    </row>
    <row r="25" spans="1:11" s="152" customFormat="1">
      <c r="A25" s="480" t="s">
        <v>330</v>
      </c>
      <c r="B25" s="480"/>
      <c r="C25" s="480"/>
      <c r="D25" s="480"/>
      <c r="E25" s="480"/>
      <c r="F25" s="480"/>
      <c r="G25" s="480"/>
      <c r="H25" s="153"/>
      <c r="I25" s="153"/>
      <c r="J25" s="153"/>
      <c r="K25" s="153"/>
    </row>
    <row r="26" spans="1:11" s="152" customFormat="1">
      <c r="A26" s="480" t="s">
        <v>332</v>
      </c>
      <c r="B26" s="480"/>
      <c r="C26" s="480"/>
      <c r="D26" s="480"/>
      <c r="E26" s="480"/>
      <c r="F26" s="480"/>
      <c r="G26" s="480"/>
      <c r="H26" s="153"/>
      <c r="I26" s="153"/>
      <c r="J26" s="153"/>
      <c r="K26" s="153"/>
    </row>
    <row r="27" spans="1:11" s="152" customFormat="1">
      <c r="A27" s="480" t="s">
        <v>306</v>
      </c>
      <c r="B27" s="480"/>
      <c r="C27" s="480"/>
      <c r="D27" s="480"/>
      <c r="E27" s="480"/>
      <c r="F27" s="480"/>
      <c r="G27" s="480"/>
      <c r="H27" s="153"/>
      <c r="I27" s="153"/>
      <c r="J27" s="153"/>
      <c r="K27" s="153"/>
    </row>
    <row r="28" spans="1:11" s="213" customFormat="1" ht="24" customHeight="1">
      <c r="A28" s="446" t="s">
        <v>223</v>
      </c>
      <c r="B28" s="446"/>
      <c r="C28" s="446"/>
      <c r="D28" s="446"/>
      <c r="E28" s="446"/>
      <c r="F28" s="446"/>
      <c r="G28" s="446"/>
      <c r="H28" s="153"/>
    </row>
    <row r="29" spans="1:11" s="213" customFormat="1" ht="13.5" customHeight="1">
      <c r="A29" s="481" t="s">
        <v>309</v>
      </c>
      <c r="B29" s="481"/>
      <c r="C29" s="481"/>
      <c r="D29" s="481"/>
      <c r="E29" s="481"/>
      <c r="F29" s="481"/>
      <c r="G29" s="481"/>
      <c r="H29" s="153"/>
      <c r="I29" s="153"/>
      <c r="J29" s="153"/>
      <c r="K29" s="153"/>
    </row>
    <row r="30" spans="1:11" s="213" customFormat="1" ht="13.5" customHeight="1">
      <c r="A30" s="480" t="s">
        <v>313</v>
      </c>
      <c r="B30" s="480"/>
      <c r="C30" s="480"/>
      <c r="D30" s="480"/>
      <c r="E30" s="480"/>
      <c r="F30" s="480"/>
      <c r="G30" s="480"/>
      <c r="H30" s="153"/>
    </row>
    <row r="31" spans="1:11" s="213" customFormat="1" ht="13.5" customHeight="1">
      <c r="A31" s="94"/>
      <c r="B31" s="94"/>
      <c r="C31" s="94"/>
      <c r="D31" s="94"/>
      <c r="E31" s="94"/>
      <c r="F31" s="94"/>
      <c r="G31" s="94"/>
      <c r="H31" s="153"/>
    </row>
    <row r="32" spans="1:11" s="213" customFormat="1" ht="13.5" customHeight="1">
      <c r="A32" s="568" t="s">
        <v>51</v>
      </c>
      <c r="B32" s="569"/>
      <c r="C32" s="569"/>
      <c r="D32" s="569"/>
      <c r="E32" s="569"/>
      <c r="F32" s="569"/>
      <c r="G32" s="570"/>
      <c r="H32" s="153"/>
      <c r="I32" s="153"/>
      <c r="J32" s="153"/>
      <c r="K32" s="153"/>
    </row>
    <row r="33" spans="1:12" s="213" customFormat="1" ht="19.5" customHeight="1">
      <c r="A33" s="621" t="s">
        <v>358</v>
      </c>
      <c r="B33" s="622"/>
      <c r="C33" s="622"/>
      <c r="D33" s="622"/>
      <c r="E33" s="622"/>
      <c r="F33" s="622"/>
      <c r="G33" s="623"/>
      <c r="H33" s="153"/>
    </row>
    <row r="34" spans="1:12" ht="17.25">
      <c r="A34" s="628" t="s">
        <v>363</v>
      </c>
      <c r="B34" s="629"/>
      <c r="C34" s="629"/>
      <c r="D34" s="629"/>
      <c r="E34" s="629"/>
      <c r="F34" s="629"/>
      <c r="G34" s="630"/>
    </row>
    <row r="35" spans="1:12">
      <c r="A35" s="447"/>
      <c r="B35" s="448"/>
      <c r="C35" s="448"/>
      <c r="D35" s="448"/>
      <c r="E35" s="448"/>
      <c r="F35" s="448"/>
      <c r="G35" s="449"/>
    </row>
    <row r="36" spans="1:12">
      <c r="A36" s="447" t="s">
        <v>350</v>
      </c>
      <c r="B36" s="448"/>
      <c r="C36" s="448"/>
      <c r="D36" s="448"/>
      <c r="E36" s="448"/>
      <c r="F36" s="448"/>
      <c r="G36" s="449"/>
    </row>
    <row r="37" spans="1:12">
      <c r="A37" s="447" t="s">
        <v>356</v>
      </c>
      <c r="B37" s="448"/>
      <c r="C37" s="448"/>
      <c r="D37" s="448"/>
      <c r="E37" s="448"/>
      <c r="F37" s="448"/>
      <c r="G37" s="449"/>
    </row>
    <row r="38" spans="1:12" s="1" customFormat="1">
      <c r="A38" s="447" t="s">
        <v>357</v>
      </c>
      <c r="B38" s="448"/>
      <c r="C38" s="448"/>
      <c r="D38" s="448"/>
      <c r="E38" s="448"/>
      <c r="F38" s="448"/>
      <c r="G38" s="449"/>
      <c r="L38"/>
    </row>
    <row r="39" spans="1:12" s="1" customFormat="1">
      <c r="A39" s="447" t="s">
        <v>381</v>
      </c>
      <c r="B39" s="448"/>
      <c r="C39" s="448"/>
      <c r="D39" s="448"/>
      <c r="E39" s="448"/>
      <c r="F39" s="448"/>
      <c r="G39" s="449"/>
      <c r="L39"/>
    </row>
    <row r="40" spans="1:12" s="1" customFormat="1">
      <c r="A40" s="447" t="s">
        <v>359</v>
      </c>
      <c r="B40" s="448"/>
      <c r="C40" s="448"/>
      <c r="D40" s="448"/>
      <c r="E40" s="448"/>
      <c r="F40" s="448"/>
      <c r="G40" s="449"/>
      <c r="L40"/>
    </row>
    <row r="41" spans="1:12" s="153" customFormat="1">
      <c r="A41" s="238"/>
      <c r="B41" s="237"/>
      <c r="C41" s="237"/>
      <c r="D41" s="237"/>
      <c r="E41" s="237"/>
      <c r="F41" s="237"/>
      <c r="G41" s="239"/>
      <c r="L41" s="236"/>
    </row>
    <row r="42" spans="1:12" s="1" customFormat="1">
      <c r="A42" s="447" t="s">
        <v>382</v>
      </c>
      <c r="B42" s="448"/>
      <c r="C42" s="448"/>
      <c r="D42" s="448"/>
      <c r="E42" s="448"/>
      <c r="F42" s="448"/>
      <c r="G42" s="449"/>
      <c r="L42"/>
    </row>
    <row r="43" spans="1:12" s="1" customFormat="1">
      <c r="A43" s="612" t="s">
        <v>366</v>
      </c>
      <c r="B43" s="613"/>
      <c r="C43" s="613"/>
      <c r="D43" s="613"/>
      <c r="E43" s="613"/>
      <c r="F43" s="613"/>
      <c r="G43" s="614"/>
      <c r="L43"/>
    </row>
    <row r="44" spans="1:12" s="1" customFormat="1">
      <c r="A44" s="612" t="s">
        <v>430</v>
      </c>
      <c r="B44" s="613"/>
      <c r="C44" s="613"/>
      <c r="D44" s="613"/>
      <c r="E44" s="613"/>
      <c r="F44" s="613"/>
      <c r="G44" s="614"/>
      <c r="L44"/>
    </row>
    <row r="45" spans="1:12" s="119" customFormat="1">
      <c r="A45" s="612" t="s">
        <v>367</v>
      </c>
      <c r="B45" s="613"/>
      <c r="C45" s="613"/>
      <c r="D45" s="613"/>
      <c r="E45" s="613"/>
      <c r="F45" s="613"/>
      <c r="G45" s="614"/>
      <c r="L45"/>
    </row>
    <row r="46" spans="1:12" s="119" customFormat="1">
      <c r="A46" s="447" t="s">
        <v>383</v>
      </c>
      <c r="B46" s="448"/>
      <c r="C46" s="448"/>
      <c r="D46" s="448"/>
      <c r="E46" s="448"/>
      <c r="F46" s="448"/>
      <c r="G46" s="449"/>
      <c r="L46"/>
    </row>
    <row r="47" spans="1:12" s="153" customFormat="1">
      <c r="A47" s="243"/>
      <c r="B47" s="241"/>
      <c r="C47" s="241"/>
      <c r="D47" s="241"/>
      <c r="E47" s="241"/>
      <c r="F47" s="241"/>
      <c r="G47" s="242"/>
      <c r="L47" s="240"/>
    </row>
    <row r="48" spans="1:12" s="119" customFormat="1" ht="18.75" customHeight="1">
      <c r="A48" s="615" t="s">
        <v>362</v>
      </c>
      <c r="B48" s="616"/>
      <c r="C48" s="616"/>
      <c r="D48" s="616"/>
      <c r="E48" s="616"/>
      <c r="F48" s="616"/>
      <c r="G48" s="617"/>
      <c r="L48"/>
    </row>
    <row r="49" spans="1:12" s="119" customFormat="1">
      <c r="A49" s="447" t="s">
        <v>364</v>
      </c>
      <c r="B49" s="448"/>
      <c r="C49" s="448"/>
      <c r="D49" s="448"/>
      <c r="E49" s="448"/>
      <c r="F49" s="448"/>
      <c r="G49" s="449"/>
      <c r="L49"/>
    </row>
    <row r="50" spans="1:12" s="119" customFormat="1">
      <c r="A50" s="447"/>
      <c r="B50" s="448"/>
      <c r="C50" s="448"/>
      <c r="D50" s="448"/>
      <c r="E50" s="448"/>
      <c r="F50" s="448"/>
      <c r="G50" s="449"/>
      <c r="L50"/>
    </row>
    <row r="51" spans="1:12" s="119" customFormat="1">
      <c r="A51" s="447" t="s">
        <v>365</v>
      </c>
      <c r="B51" s="448"/>
      <c r="C51" s="448"/>
      <c r="D51" s="448"/>
      <c r="E51" s="448"/>
      <c r="F51" s="448"/>
      <c r="G51" s="449"/>
      <c r="L51"/>
    </row>
    <row r="52" spans="1:12" s="119" customFormat="1">
      <c r="A52" s="447" t="s">
        <v>630</v>
      </c>
      <c r="B52" s="448"/>
      <c r="C52" s="448"/>
      <c r="D52" s="448"/>
      <c r="E52" s="448"/>
      <c r="F52" s="448"/>
      <c r="G52" s="449"/>
      <c r="L52"/>
    </row>
    <row r="53" spans="1:12" s="119" customFormat="1">
      <c r="A53" s="606"/>
      <c r="B53" s="607"/>
      <c r="C53" s="607"/>
      <c r="D53" s="607"/>
      <c r="E53" s="607"/>
      <c r="F53" s="607"/>
      <c r="G53" s="608"/>
      <c r="L53"/>
    </row>
    <row r="54" spans="1:12" s="1" customFormat="1" ht="21">
      <c r="A54" s="37" t="s">
        <v>33</v>
      </c>
      <c r="B54" s="93">
        <f>$B$1</f>
        <v>1</v>
      </c>
      <c r="C54" s="38" t="s">
        <v>42</v>
      </c>
      <c r="D54" s="39" t="str">
        <f>$E$1</f>
        <v>無限回</v>
      </c>
      <c r="E54" s="609" t="str">
        <f>$B$2</f>
        <v>スピリット･オヴ･ザ･テンペスト</v>
      </c>
      <c r="F54" s="610"/>
      <c r="G54" s="611"/>
      <c r="L54"/>
    </row>
    <row r="55" spans="1:12" s="1" customFormat="1">
      <c r="A55"/>
      <c r="B55"/>
      <c r="C55"/>
      <c r="D55"/>
      <c r="L55"/>
    </row>
  </sheetData>
  <mergeCells count="50">
    <mergeCell ref="A51:G51"/>
    <mergeCell ref="A52:G52"/>
    <mergeCell ref="B15:G15"/>
    <mergeCell ref="A21:G21"/>
    <mergeCell ref="A22:G22"/>
    <mergeCell ref="A34:G34"/>
    <mergeCell ref="B13:G13"/>
    <mergeCell ref="B14:G14"/>
    <mergeCell ref="A17:C17"/>
    <mergeCell ref="A32:G32"/>
    <mergeCell ref="A33:G33"/>
    <mergeCell ref="A23:G23"/>
    <mergeCell ref="A18:A20"/>
    <mergeCell ref="A28:G28"/>
    <mergeCell ref="A29:G29"/>
    <mergeCell ref="A30:G30"/>
    <mergeCell ref="A24:G24"/>
    <mergeCell ref="A25:G25"/>
    <mergeCell ref="A26:G26"/>
    <mergeCell ref="A27:G27"/>
    <mergeCell ref="B1:C1"/>
    <mergeCell ref="F1:G1"/>
    <mergeCell ref="B2:G2"/>
    <mergeCell ref="B5:G5"/>
    <mergeCell ref="B4:G4"/>
    <mergeCell ref="B6:D6"/>
    <mergeCell ref="B7:D7"/>
    <mergeCell ref="B8:G8"/>
    <mergeCell ref="B9:G9"/>
    <mergeCell ref="J12:K12"/>
    <mergeCell ref="B12:G12"/>
    <mergeCell ref="J10:K10"/>
    <mergeCell ref="B10:G10"/>
    <mergeCell ref="B11:G11"/>
    <mergeCell ref="A53:G53"/>
    <mergeCell ref="E54:G54"/>
    <mergeCell ref="A35:G35"/>
    <mergeCell ref="A36:G36"/>
    <mergeCell ref="A37:G37"/>
    <mergeCell ref="A38:G38"/>
    <mergeCell ref="A39:G39"/>
    <mergeCell ref="A43:G43"/>
    <mergeCell ref="A44:G44"/>
    <mergeCell ref="A49:G49"/>
    <mergeCell ref="A48:G48"/>
    <mergeCell ref="A45:G45"/>
    <mergeCell ref="A46:G46"/>
    <mergeCell ref="A40:G40"/>
    <mergeCell ref="A42:G42"/>
    <mergeCell ref="A50:G50"/>
  </mergeCells>
  <phoneticPr fontId="1"/>
  <pageMargins left="0.70866141732283472" right="0.70866141732283472" top="0.74803149606299213" bottom="0.19685039370078741" header="0.31496062992125984" footer="0.31496062992125984"/>
  <pageSetup paperSize="9" orientation="portrait" horizontalDpi="300" verticalDpi="300" r:id="rId1"/>
  <headerFooter>
    <oddHeader>&amp;R&amp;D</oddHeader>
  </headerFooter>
  <extLst>
    <ext xmlns:x14="http://schemas.microsoft.com/office/spreadsheetml/2009/9/main" uri="{CCE6A557-97BC-4b89-ADB6-D9C93CAAB3DF}">
      <x14:dataValidations xmlns:xm="http://schemas.microsoft.com/office/excel/2006/main" count="6">
        <x14:dataValidation type="list" allowBlank="1" showInputMessage="1" showErrorMessage="1">
          <x14:formula1>
            <xm:f>基本!$C$25:$C$35</xm:f>
          </x14:formula1>
          <xm:sqref>I15 L16</xm:sqref>
        </x14:dataValidation>
        <x14:dataValidation type="list" allowBlank="1" showInputMessage="1" showErrorMessage="1">
          <x14:formula1>
            <xm:f>基本!$D$25:$D$29</xm:f>
          </x14:formula1>
          <xm:sqref>I8</xm:sqref>
        </x14:dataValidation>
        <x14:dataValidation type="list" allowBlank="1" showInputMessage="1" showErrorMessage="1">
          <x14:formula1>
            <xm:f>基本!$A$5:$A$10</xm:f>
          </x14:formula1>
          <xm:sqref>I11 I9</xm:sqref>
        </x14:dataValidation>
        <x14:dataValidation type="list" allowBlank="1" showInputMessage="1" showErrorMessage="1">
          <x14:formula1>
            <xm:f>基本!$A$14:$A$17</xm:f>
          </x14:formula1>
          <xm:sqref>K9</xm:sqref>
        </x14:dataValidation>
        <x14:dataValidation type="list" allowBlank="1" showInputMessage="1" showErrorMessage="1">
          <x14:formula1>
            <xm:f>基本!$A$25:$A$30</xm:f>
          </x14:formula1>
          <xm:sqref>I6</xm:sqref>
        </x14:dataValidation>
        <x14:dataValidation type="list" allowBlank="1" showInputMessage="1" showErrorMessage="1">
          <x14:formula1>
            <xm:f>基本!$B$25:$B$29</xm:f>
          </x14:formula1>
          <xm:sqref>I7</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8000"/>
  </sheetPr>
  <dimension ref="A1:L54"/>
  <sheetViews>
    <sheetView workbookViewId="0"/>
  </sheetViews>
  <sheetFormatPr defaultRowHeight="13.5"/>
  <cols>
    <col min="1" max="1" width="7.875" style="276" customWidth="1"/>
    <col min="2" max="2" width="8.5" style="276" customWidth="1"/>
    <col min="3" max="3" width="6.625" style="276" customWidth="1"/>
    <col min="4" max="4" width="15.75" style="276" customWidth="1"/>
    <col min="5" max="6" width="15.75" style="153" customWidth="1"/>
    <col min="7" max="7" width="18.25" style="153" customWidth="1"/>
    <col min="8" max="8" width="17.375" style="153" customWidth="1"/>
    <col min="9" max="9" width="14.625" style="153" customWidth="1"/>
    <col min="10" max="10" width="8.375" style="153" customWidth="1"/>
    <col min="11" max="11" width="7.5" style="153" customWidth="1"/>
    <col min="12" max="12" width="7.875" style="276" customWidth="1"/>
    <col min="13" max="13" width="9.25" style="276" customWidth="1"/>
    <col min="14" max="14" width="12.375" style="276" customWidth="1"/>
    <col min="15" max="16384" width="9" style="276"/>
  </cols>
  <sheetData>
    <row r="1" spans="1:12" ht="21">
      <c r="A1" s="14"/>
      <c r="B1" s="561"/>
      <c r="C1" s="562"/>
      <c r="D1" s="16" t="s">
        <v>42</v>
      </c>
      <c r="E1" s="15" t="s">
        <v>43</v>
      </c>
      <c r="F1" s="469"/>
      <c r="G1" s="470"/>
      <c r="H1" s="159" t="s">
        <v>57</v>
      </c>
    </row>
    <row r="2" spans="1:12" ht="24.75" customHeight="1">
      <c r="A2" s="16" t="s">
        <v>0</v>
      </c>
      <c r="B2" s="471" t="s">
        <v>468</v>
      </c>
      <c r="C2" s="471"/>
      <c r="D2" s="471"/>
      <c r="E2" s="471"/>
      <c r="F2" s="471"/>
      <c r="G2" s="471"/>
      <c r="H2" s="159" t="s">
        <v>58</v>
      </c>
    </row>
    <row r="3" spans="1:12" ht="19.5" customHeight="1">
      <c r="A3" s="158" t="s">
        <v>50</v>
      </c>
      <c r="B3" s="153"/>
      <c r="C3" s="153"/>
      <c r="D3" s="153"/>
      <c r="I3" s="159"/>
    </row>
    <row r="4" spans="1:12">
      <c r="A4" s="160" t="s">
        <v>48</v>
      </c>
      <c r="B4" s="460" t="s">
        <v>470</v>
      </c>
      <c r="C4" s="461"/>
      <c r="D4" s="461"/>
      <c r="E4" s="461"/>
      <c r="F4" s="461"/>
      <c r="G4" s="462"/>
    </row>
    <row r="5" spans="1:12">
      <c r="A5" s="161" t="s">
        <v>41</v>
      </c>
      <c r="B5" s="460" t="s">
        <v>469</v>
      </c>
      <c r="C5" s="461"/>
      <c r="D5" s="461"/>
      <c r="E5" s="461"/>
      <c r="F5" s="461"/>
      <c r="G5" s="462"/>
    </row>
    <row r="6" spans="1:12">
      <c r="A6" s="161" t="s">
        <v>8</v>
      </c>
      <c r="B6" s="460" t="s">
        <v>6</v>
      </c>
      <c r="C6" s="461"/>
      <c r="D6" s="462"/>
      <c r="E6" s="273" t="s">
        <v>45</v>
      </c>
      <c r="F6" s="272" t="str">
        <f>$I$6</f>
        <v>遠隔</v>
      </c>
      <c r="G6" s="115">
        <f>$J$6</f>
        <v>20</v>
      </c>
      <c r="H6" s="273" t="s">
        <v>45</v>
      </c>
      <c r="I6" s="274" t="s">
        <v>76</v>
      </c>
      <c r="J6" s="274">
        <v>20</v>
      </c>
    </row>
    <row r="7" spans="1:12">
      <c r="A7" s="162" t="s">
        <v>7</v>
      </c>
      <c r="B7" s="460" t="s">
        <v>102</v>
      </c>
      <c r="C7" s="461"/>
      <c r="D7" s="462"/>
      <c r="E7" s="273" t="s">
        <v>71</v>
      </c>
      <c r="F7" s="272" t="str">
        <f>IF($I$7 = 0,"", $I$7)</f>
        <v/>
      </c>
      <c r="G7" s="272" t="str">
        <f>IF($J$7 = 0,"", $J$7)</f>
        <v/>
      </c>
      <c r="H7" s="273" t="s">
        <v>71</v>
      </c>
      <c r="I7" s="274"/>
      <c r="J7" s="274"/>
    </row>
    <row r="8" spans="1:12">
      <c r="A8" s="164" t="s">
        <v>9</v>
      </c>
      <c r="B8" s="565"/>
      <c r="C8" s="566"/>
      <c r="D8" s="566"/>
      <c r="E8" s="566"/>
      <c r="F8" s="566"/>
      <c r="G8" s="567"/>
      <c r="H8" s="273" t="s">
        <v>91</v>
      </c>
      <c r="I8" s="274" t="s">
        <v>132</v>
      </c>
      <c r="J8" s="159" t="s">
        <v>67</v>
      </c>
    </row>
    <row r="9" spans="1:12">
      <c r="A9" s="164" t="s">
        <v>10</v>
      </c>
      <c r="B9" s="565" t="s">
        <v>471</v>
      </c>
      <c r="C9" s="566"/>
      <c r="D9" s="566"/>
      <c r="E9" s="566"/>
      <c r="F9" s="566"/>
      <c r="G9" s="567"/>
      <c r="H9" s="275" t="s">
        <v>53</v>
      </c>
      <c r="I9" s="274" t="s">
        <v>15</v>
      </c>
      <c r="J9" s="272">
        <f>IF($I$9 = "筋力",基本!$C$5,IF($I$9 = "耐久力",基本!$C$6,IF($I$9 = "敏捷力",基本!$C$7,IF($I$9 = "知力",基本!$C$8,IF($I$9 = "判断力",基本!$C$9,IF($I$9 = "魅力",基本!$C$10,""))))))</f>
        <v>6</v>
      </c>
      <c r="K9" s="274" t="s">
        <v>472</v>
      </c>
    </row>
    <row r="10" spans="1:12">
      <c r="A10" s="163"/>
      <c r="B10" s="447"/>
      <c r="C10" s="448"/>
      <c r="D10" s="448"/>
      <c r="E10" s="448"/>
      <c r="F10" s="448"/>
      <c r="G10" s="449"/>
      <c r="H10" s="273" t="s">
        <v>63</v>
      </c>
      <c r="I10" s="274">
        <v>2</v>
      </c>
      <c r="J10" s="410" t="s">
        <v>55</v>
      </c>
      <c r="K10" s="411"/>
      <c r="L10" s="272">
        <f>IF($I$8=基本!$F$4,基本!$O$7,IF($I$8=基本!$F$13,基本!$O$16,IF($I$8=基本!$F$22,基本!$O$25,IF($I$8=基本!$F$31,基本!$O$34,IF($I$8=基本!$F$40,基本!$O$43,0)))))</f>
        <v>11</v>
      </c>
    </row>
    <row r="11" spans="1:12">
      <c r="A11" s="163"/>
      <c r="B11" s="447" t="s">
        <v>639</v>
      </c>
      <c r="C11" s="448"/>
      <c r="D11" s="448"/>
      <c r="E11" s="448"/>
      <c r="F11" s="448"/>
      <c r="G11" s="449"/>
      <c r="H11" s="167" t="s">
        <v>54</v>
      </c>
      <c r="I11" s="274" t="s">
        <v>15</v>
      </c>
      <c r="J11" s="169">
        <f>IF($I$9 = "筋力",基本!$C$5,IF($I$11 = "耐久力",基本!$C$6,IF($I$11 = "敏捷力",基本!$C$7,IF($I$11 = "知力",基本!$C$8,IF($I$11 = "判断力",基本!$C$9,IF($I$11 = "魅力",基本!$C$10,""))))))</f>
        <v>6</v>
      </c>
      <c r="L11" s="153"/>
    </row>
    <row r="12" spans="1:12">
      <c r="A12" s="163"/>
      <c r="B12" s="631" t="s">
        <v>666</v>
      </c>
      <c r="C12" s="448"/>
      <c r="D12" s="448"/>
      <c r="E12" s="448"/>
      <c r="F12" s="448"/>
      <c r="G12" s="449"/>
      <c r="H12" s="275" t="s">
        <v>64</v>
      </c>
      <c r="I12" s="274">
        <v>0</v>
      </c>
      <c r="J12" s="410" t="s">
        <v>56</v>
      </c>
      <c r="K12" s="411"/>
      <c r="L12" s="272">
        <f>IF($I$8=基本!$F$4,基本!$O$9,IF($I$8=基本!$F$13,基本!$O$18,IF($I$8=基本!$F$22,基本!$O$27,IF($I$8=基本!$F$31,基本!$O$36,IF($I$8=基本!$F$40,基本!$O$45,0)))))</f>
        <v>2</v>
      </c>
    </row>
    <row r="13" spans="1:12">
      <c r="A13" s="163"/>
      <c r="B13" s="447"/>
      <c r="C13" s="448"/>
      <c r="D13" s="448"/>
      <c r="E13" s="448"/>
      <c r="F13" s="448"/>
      <c r="G13" s="449"/>
      <c r="H13" s="168" t="s">
        <v>92</v>
      </c>
      <c r="I13" s="274">
        <v>1</v>
      </c>
      <c r="J13" s="273" t="s">
        <v>46</v>
      </c>
      <c r="K13" s="274">
        <v>10</v>
      </c>
    </row>
    <row r="14" spans="1:12">
      <c r="A14" s="163"/>
      <c r="B14" s="447"/>
      <c r="C14" s="448"/>
      <c r="D14" s="448"/>
      <c r="E14" s="448"/>
      <c r="F14" s="448"/>
      <c r="G14" s="449"/>
      <c r="H14" s="273" t="s">
        <v>52</v>
      </c>
      <c r="I14" s="274">
        <v>2</v>
      </c>
      <c r="J14" s="273" t="s">
        <v>46</v>
      </c>
      <c r="K14" s="274">
        <v>6</v>
      </c>
    </row>
    <row r="15" spans="1:12">
      <c r="A15" s="165"/>
      <c r="B15" s="627"/>
      <c r="C15" s="607"/>
      <c r="D15" s="607"/>
      <c r="E15" s="607"/>
      <c r="F15" s="607"/>
      <c r="G15" s="608"/>
      <c r="H15" s="273" t="s">
        <v>65</v>
      </c>
      <c r="I15" s="274"/>
    </row>
    <row r="16" spans="1:12" ht="14.25" thickBot="1">
      <c r="A16" s="18" t="s">
        <v>49</v>
      </c>
      <c r="E16" s="3"/>
      <c r="H16" s="273" t="s">
        <v>107</v>
      </c>
      <c r="I16" s="274"/>
      <c r="J16" s="273" t="s">
        <v>46</v>
      </c>
      <c r="K16" s="274"/>
      <c r="L16" s="274"/>
    </row>
    <row r="17" spans="1:11" ht="18.75" customHeight="1" thickBot="1">
      <c r="A17" s="618" t="str">
        <f>$B$2</f>
        <v>遠隔基礎攻撃　(ロングボウ)</v>
      </c>
      <c r="B17" s="619"/>
      <c r="C17" s="620"/>
      <c r="D17" s="5" t="s">
        <v>3</v>
      </c>
      <c r="E17" s="150" t="s">
        <v>2</v>
      </c>
      <c r="J17" s="276"/>
      <c r="K17" s="276"/>
    </row>
    <row r="18" spans="1:11" ht="23.25" customHeight="1" thickBot="1">
      <c r="A18" s="624" t="s">
        <v>1</v>
      </c>
      <c r="B18" s="147" t="s">
        <v>44</v>
      </c>
      <c r="C18" s="139" t="str">
        <f>$K$9</f>
        <v>ＡＣ</v>
      </c>
      <c r="D18" s="6" t="str">
        <f>$J$9+$L$10+$I$10 &amp; "+1d20"  &amp; IF($I$7="爆発"," ★",IF($I$7="噴射"," ★",""))</f>
        <v>19+1d20</v>
      </c>
      <c r="E18" s="126" t="str">
        <f>$J$9+$L$10+2+$I$10 &amp; "+1d20"  &amp; IF($I$7="爆発"," ★",IF($I$7="噴射"," ★",""))</f>
        <v>21+1d20</v>
      </c>
      <c r="F18" s="365" t="s">
        <v>438</v>
      </c>
      <c r="G18" s="276"/>
      <c r="H18" s="276"/>
      <c r="I18" s="276"/>
      <c r="J18" s="276"/>
      <c r="K18" s="276"/>
    </row>
    <row r="19" spans="1:11" ht="23.25" customHeight="1">
      <c r="A19" s="625"/>
      <c r="B19" s="279" t="s">
        <v>5</v>
      </c>
      <c r="C19" s="140" t="str">
        <f>IF($I$15 = 0,"", $I$15)</f>
        <v/>
      </c>
      <c r="D19" s="7" t="str">
        <f>$J$11+$L$12+$I$12 &amp; "+" &amp; $I$13 &amp; "d" &amp; $K$13</f>
        <v>8+1d10</v>
      </c>
      <c r="E19" s="127" t="str">
        <f>$J$11+$L$12+$I$12 &amp; "+" &amp; $I$13 &amp; "d" &amp; $K$13</f>
        <v>8+1d10</v>
      </c>
      <c r="F19" s="363" t="str">
        <f>$J$11+$L$12+$I$12+2 &amp; " +"</f>
        <v>10 +</v>
      </c>
      <c r="G19" s="276"/>
      <c r="H19" s="276"/>
      <c r="I19" s="276"/>
      <c r="J19" s="276"/>
      <c r="K19" s="276"/>
    </row>
    <row r="20" spans="1:11" ht="23.25" customHeight="1" thickBot="1">
      <c r="A20" s="626"/>
      <c r="B20" s="148" t="s">
        <v>4</v>
      </c>
      <c r="C20" s="141" t="str">
        <f>IF($I$15 = 0,"", $I$15)</f>
        <v/>
      </c>
      <c r="D20" s="71" t="str">
        <f>$J$11+$L$12+$I$12+($I$13*$K$13) &amp; IF($I$14 = 0,"","+" &amp; $I$14 &amp; "d" &amp; $K$14)</f>
        <v>18+2d6</v>
      </c>
      <c r="E20" s="128" t="str">
        <f>$J$11+$L$12+$I$12+($I$13*$K$13) &amp; IF($I$14 = 0,"","+" &amp; $I$14 &amp; "d" &amp; $K$14)</f>
        <v>18+2d6</v>
      </c>
      <c r="F20" s="364" t="str">
        <f>$J$11+$L$12+$I$12+($I$13*$K$13)+2 &amp; " +"</f>
        <v>20 +</v>
      </c>
      <c r="J20" s="276"/>
      <c r="K20" s="276"/>
    </row>
    <row r="21" spans="1:11" ht="24" customHeight="1">
      <c r="A21" s="446" t="s">
        <v>328</v>
      </c>
      <c r="B21" s="446"/>
      <c r="C21" s="446"/>
      <c r="D21" s="446"/>
      <c r="E21" s="446"/>
      <c r="F21" s="446"/>
      <c r="G21" s="446"/>
      <c r="I21" s="276"/>
      <c r="J21" s="276"/>
      <c r="K21" s="276"/>
    </row>
    <row r="22" spans="1:11" ht="13.5" customHeight="1">
      <c r="A22" s="481" t="s">
        <v>167</v>
      </c>
      <c r="B22" s="481"/>
      <c r="C22" s="481"/>
      <c r="D22" s="481"/>
      <c r="E22" s="481"/>
      <c r="F22" s="481"/>
      <c r="G22" s="481"/>
    </row>
    <row r="23" spans="1:11" ht="13.5" customHeight="1">
      <c r="A23" s="480" t="s">
        <v>329</v>
      </c>
      <c r="B23" s="480"/>
      <c r="C23" s="480"/>
      <c r="D23" s="480"/>
      <c r="E23" s="480"/>
      <c r="F23" s="480"/>
      <c r="G23" s="480"/>
      <c r="I23" s="276"/>
      <c r="J23" s="276"/>
      <c r="K23" s="276"/>
    </row>
    <row r="24" spans="1:11">
      <c r="A24" s="480" t="s">
        <v>307</v>
      </c>
      <c r="B24" s="480"/>
      <c r="C24" s="480"/>
      <c r="D24" s="480"/>
      <c r="E24" s="480"/>
      <c r="F24" s="480"/>
      <c r="G24" s="480"/>
    </row>
    <row r="25" spans="1:11">
      <c r="A25" s="480" t="s">
        <v>330</v>
      </c>
      <c r="B25" s="480"/>
      <c r="C25" s="480"/>
      <c r="D25" s="480"/>
      <c r="E25" s="480"/>
      <c r="F25" s="480"/>
      <c r="G25" s="480"/>
    </row>
    <row r="26" spans="1:11">
      <c r="A26" s="480" t="s">
        <v>332</v>
      </c>
      <c r="B26" s="480"/>
      <c r="C26" s="480"/>
      <c r="D26" s="480"/>
      <c r="E26" s="480"/>
      <c r="F26" s="480"/>
      <c r="G26" s="480"/>
    </row>
    <row r="27" spans="1:11">
      <c r="A27" s="480" t="s">
        <v>306</v>
      </c>
      <c r="B27" s="480"/>
      <c r="C27" s="480"/>
      <c r="D27" s="480"/>
      <c r="E27" s="480"/>
      <c r="F27" s="480"/>
      <c r="G27" s="480"/>
    </row>
    <row r="28" spans="1:11" ht="24" customHeight="1">
      <c r="A28" s="446" t="s">
        <v>168</v>
      </c>
      <c r="B28" s="446"/>
      <c r="C28" s="446"/>
      <c r="D28" s="446"/>
      <c r="E28" s="446"/>
      <c r="F28" s="446"/>
      <c r="G28" s="446"/>
      <c r="I28" s="276"/>
      <c r="J28" s="276"/>
      <c r="K28" s="276"/>
    </row>
    <row r="29" spans="1:11" ht="13.5" customHeight="1">
      <c r="A29" s="481" t="s">
        <v>170</v>
      </c>
      <c r="B29" s="481"/>
      <c r="C29" s="481"/>
      <c r="D29" s="481"/>
      <c r="E29" s="481"/>
      <c r="F29" s="481"/>
      <c r="G29" s="481"/>
    </row>
    <row r="30" spans="1:11" ht="13.5" customHeight="1">
      <c r="A30" s="480" t="s">
        <v>169</v>
      </c>
      <c r="B30" s="480"/>
      <c r="C30" s="480"/>
      <c r="D30" s="480"/>
      <c r="E30" s="480"/>
      <c r="F30" s="480"/>
      <c r="G30" s="480"/>
      <c r="I30" s="276"/>
      <c r="J30" s="276"/>
      <c r="K30" s="276"/>
    </row>
    <row r="31" spans="1:11" ht="24" customHeight="1">
      <c r="A31" s="632" t="s">
        <v>473</v>
      </c>
      <c r="B31" s="632"/>
      <c r="C31" s="632"/>
      <c r="D31" s="632"/>
      <c r="E31" s="632"/>
      <c r="F31" s="632"/>
      <c r="G31" s="632"/>
      <c r="I31" s="276"/>
      <c r="J31" s="276"/>
      <c r="K31" s="276"/>
    </row>
    <row r="32" spans="1:11" ht="13.5" customHeight="1">
      <c r="A32" s="633" t="s">
        <v>207</v>
      </c>
      <c r="B32" s="633"/>
      <c r="C32" s="633"/>
      <c r="D32" s="633"/>
      <c r="E32" s="633"/>
      <c r="F32" s="633"/>
      <c r="G32" s="633"/>
    </row>
    <row r="33" spans="1:12" ht="13.5" customHeight="1">
      <c r="A33" s="633" t="s">
        <v>208</v>
      </c>
      <c r="B33" s="633"/>
      <c r="C33" s="633"/>
      <c r="D33" s="633"/>
      <c r="E33" s="633"/>
      <c r="F33" s="633"/>
      <c r="G33" s="633"/>
      <c r="I33" s="276"/>
      <c r="J33" s="276"/>
      <c r="K33" s="276"/>
    </row>
    <row r="34" spans="1:12" ht="13.5" customHeight="1">
      <c r="A34" s="277"/>
      <c r="B34" s="277"/>
      <c r="C34" s="277"/>
      <c r="D34" s="277"/>
      <c r="E34" s="277"/>
      <c r="F34" s="277"/>
      <c r="G34" s="277"/>
      <c r="I34" s="276"/>
      <c r="J34" s="276"/>
      <c r="K34" s="276"/>
    </row>
    <row r="35" spans="1:12" ht="13.5" customHeight="1">
      <c r="A35" s="568" t="s">
        <v>51</v>
      </c>
      <c r="B35" s="569"/>
      <c r="C35" s="569"/>
      <c r="D35" s="569"/>
      <c r="E35" s="569"/>
      <c r="F35" s="569"/>
      <c r="G35" s="570"/>
    </row>
    <row r="36" spans="1:12" s="153" customFormat="1">
      <c r="A36" s="419" t="s">
        <v>474</v>
      </c>
      <c r="B36" s="420"/>
      <c r="C36" s="420"/>
      <c r="D36" s="420"/>
      <c r="E36" s="420"/>
      <c r="F36" s="420"/>
      <c r="G36" s="421"/>
      <c r="L36" s="276"/>
    </row>
    <row r="37" spans="1:12" s="153" customFormat="1">
      <c r="A37" s="419" t="s">
        <v>482</v>
      </c>
      <c r="B37" s="420"/>
      <c r="C37" s="420"/>
      <c r="D37" s="420"/>
      <c r="E37" s="420"/>
      <c r="F37" s="420"/>
      <c r="G37" s="421"/>
      <c r="L37" s="276"/>
    </row>
    <row r="38" spans="1:12" s="153" customFormat="1">
      <c r="A38" s="419" t="s">
        <v>483</v>
      </c>
      <c r="B38" s="420"/>
      <c r="C38" s="420"/>
      <c r="D38" s="420"/>
      <c r="E38" s="420"/>
      <c r="F38" s="420"/>
      <c r="G38" s="421"/>
      <c r="L38" s="276"/>
    </row>
    <row r="39" spans="1:12" s="153" customFormat="1">
      <c r="A39" s="419" t="s">
        <v>484</v>
      </c>
      <c r="B39" s="420"/>
      <c r="C39" s="420"/>
      <c r="D39" s="420"/>
      <c r="E39" s="420"/>
      <c r="F39" s="420"/>
      <c r="G39" s="421"/>
      <c r="L39" s="276"/>
    </row>
    <row r="40" spans="1:12" s="153" customFormat="1">
      <c r="A40" s="419"/>
      <c r="B40" s="420"/>
      <c r="C40" s="420"/>
      <c r="D40" s="420"/>
      <c r="E40" s="420"/>
      <c r="F40" s="420"/>
      <c r="G40" s="421"/>
      <c r="L40" s="276"/>
    </row>
    <row r="41" spans="1:12" ht="19.5" customHeight="1">
      <c r="A41" s="599" t="s">
        <v>388</v>
      </c>
      <c r="B41" s="478"/>
      <c r="C41" s="478"/>
      <c r="D41" s="478"/>
      <c r="E41" s="478"/>
      <c r="F41" s="478"/>
      <c r="G41" s="600"/>
      <c r="I41" s="276"/>
      <c r="J41" s="276"/>
      <c r="K41" s="276"/>
    </row>
    <row r="42" spans="1:12">
      <c r="A42" s="447" t="s">
        <v>475</v>
      </c>
      <c r="B42" s="448"/>
      <c r="C42" s="448"/>
      <c r="D42" s="448"/>
      <c r="E42" s="448"/>
      <c r="F42" s="448"/>
      <c r="G42" s="449"/>
    </row>
    <row r="43" spans="1:12" s="153" customFormat="1">
      <c r="A43" s="419" t="s">
        <v>479</v>
      </c>
      <c r="B43" s="420"/>
      <c r="C43" s="420"/>
      <c r="D43" s="420"/>
      <c r="E43" s="420"/>
      <c r="F43" s="420"/>
      <c r="G43" s="421"/>
      <c r="L43" s="276"/>
    </row>
    <row r="44" spans="1:12" s="153" customFormat="1">
      <c r="A44" s="419" t="s">
        <v>476</v>
      </c>
      <c r="B44" s="420"/>
      <c r="C44" s="420"/>
      <c r="D44" s="420"/>
      <c r="E44" s="420"/>
      <c r="F44" s="420"/>
      <c r="G44" s="421"/>
      <c r="L44" s="276"/>
    </row>
    <row r="45" spans="1:12" s="153" customFormat="1">
      <c r="A45" s="419" t="s">
        <v>629</v>
      </c>
      <c r="B45" s="420"/>
      <c r="C45" s="420"/>
      <c r="D45" s="420"/>
      <c r="E45" s="420"/>
      <c r="F45" s="420"/>
      <c r="G45" s="421"/>
      <c r="L45" s="276"/>
    </row>
    <row r="46" spans="1:12" s="153" customFormat="1">
      <c r="A46" s="419"/>
      <c r="B46" s="420"/>
      <c r="C46" s="420"/>
      <c r="D46" s="420"/>
      <c r="E46" s="420"/>
      <c r="F46" s="420"/>
      <c r="G46" s="421"/>
      <c r="L46" s="276"/>
    </row>
    <row r="47" spans="1:12" ht="19.5" customHeight="1">
      <c r="A47" s="599" t="s">
        <v>424</v>
      </c>
      <c r="B47" s="478"/>
      <c r="C47" s="478"/>
      <c r="D47" s="478"/>
      <c r="E47" s="478"/>
      <c r="F47" s="478"/>
      <c r="G47" s="600"/>
    </row>
    <row r="48" spans="1:12" s="153" customFormat="1">
      <c r="A48" s="419" t="s">
        <v>477</v>
      </c>
      <c r="B48" s="420"/>
      <c r="C48" s="420"/>
      <c r="D48" s="420"/>
      <c r="E48" s="420"/>
      <c r="F48" s="420"/>
      <c r="G48" s="421"/>
      <c r="L48" s="276"/>
    </row>
    <row r="49" spans="1:12" s="153" customFormat="1">
      <c r="A49" s="419" t="s">
        <v>478</v>
      </c>
      <c r="B49" s="420"/>
      <c r="C49" s="420"/>
      <c r="D49" s="420"/>
      <c r="E49" s="420"/>
      <c r="F49" s="420"/>
      <c r="G49" s="421"/>
      <c r="L49" s="276"/>
    </row>
    <row r="50" spans="1:12" s="153" customFormat="1">
      <c r="A50" s="419" t="s">
        <v>480</v>
      </c>
      <c r="B50" s="420"/>
      <c r="C50" s="420"/>
      <c r="D50" s="420"/>
      <c r="E50" s="420"/>
      <c r="F50" s="420"/>
      <c r="G50" s="421"/>
      <c r="L50" s="276"/>
    </row>
    <row r="51" spans="1:12" s="153" customFormat="1">
      <c r="A51" s="419" t="s">
        <v>481</v>
      </c>
      <c r="B51" s="420"/>
      <c r="C51" s="420"/>
      <c r="D51" s="420"/>
      <c r="E51" s="420"/>
      <c r="F51" s="420"/>
      <c r="G51" s="421"/>
      <c r="L51" s="276"/>
    </row>
    <row r="52" spans="1:12" s="153" customFormat="1">
      <c r="A52" s="436"/>
      <c r="B52" s="437"/>
      <c r="C52" s="437"/>
      <c r="D52" s="437"/>
      <c r="E52" s="437"/>
      <c r="F52" s="437"/>
      <c r="G52" s="438"/>
      <c r="L52" s="276"/>
    </row>
    <row r="53" spans="1:12" s="153" customFormat="1" ht="21">
      <c r="A53" s="132"/>
      <c r="B53" s="278"/>
      <c r="C53" s="133" t="s">
        <v>42</v>
      </c>
      <c r="D53" s="134" t="str">
        <f>$E$1</f>
        <v>無限回</v>
      </c>
      <c r="E53" s="609" t="str">
        <f>$B$2</f>
        <v>遠隔基礎攻撃　(ロングボウ)</v>
      </c>
      <c r="F53" s="610"/>
      <c r="G53" s="611"/>
      <c r="L53" s="276"/>
    </row>
    <row r="54" spans="1:12" s="153" customFormat="1">
      <c r="A54" s="276"/>
      <c r="B54" s="276"/>
      <c r="C54" s="276"/>
      <c r="D54" s="276"/>
      <c r="L54" s="276"/>
    </row>
  </sheetData>
  <mergeCells count="51">
    <mergeCell ref="A52:G52"/>
    <mergeCell ref="E53:G53"/>
    <mergeCell ref="A38:G38"/>
    <mergeCell ref="A46:G46"/>
    <mergeCell ref="A28:G28"/>
    <mergeCell ref="A29:G29"/>
    <mergeCell ref="A30:G30"/>
    <mergeCell ref="A41:G41"/>
    <mergeCell ref="A42:G42"/>
    <mergeCell ref="A47:G47"/>
    <mergeCell ref="A45:G45"/>
    <mergeCell ref="A48:G48"/>
    <mergeCell ref="A49:G49"/>
    <mergeCell ref="A50:G50"/>
    <mergeCell ref="A51:G51"/>
    <mergeCell ref="A36:G36"/>
    <mergeCell ref="A37:G37"/>
    <mergeCell ref="A39:G39"/>
    <mergeCell ref="A40:G40"/>
    <mergeCell ref="A43:G43"/>
    <mergeCell ref="A44:G44"/>
    <mergeCell ref="J12:K12"/>
    <mergeCell ref="B13:G13"/>
    <mergeCell ref="B14:G14"/>
    <mergeCell ref="B15:G15"/>
    <mergeCell ref="A35:G35"/>
    <mergeCell ref="A18:A20"/>
    <mergeCell ref="A21:G21"/>
    <mergeCell ref="A22:G22"/>
    <mergeCell ref="A23:G23"/>
    <mergeCell ref="A24:G24"/>
    <mergeCell ref="A25:G25"/>
    <mergeCell ref="A26:G26"/>
    <mergeCell ref="A27:G27"/>
    <mergeCell ref="A31:G31"/>
    <mergeCell ref="A32:G32"/>
    <mergeCell ref="A33:G33"/>
    <mergeCell ref="A17:C17"/>
    <mergeCell ref="B7:D7"/>
    <mergeCell ref="B8:G8"/>
    <mergeCell ref="B9:G9"/>
    <mergeCell ref="B10:G10"/>
    <mergeCell ref="B12:G12"/>
    <mergeCell ref="J10:K10"/>
    <mergeCell ref="B11:G11"/>
    <mergeCell ref="B1:C1"/>
    <mergeCell ref="F1:G1"/>
    <mergeCell ref="B2:G2"/>
    <mergeCell ref="B4:G4"/>
    <mergeCell ref="B5:G5"/>
    <mergeCell ref="B6:D6"/>
  </mergeCells>
  <phoneticPr fontId="1"/>
  <pageMargins left="0.70866141732283472" right="0.70866141732283472" top="0.74803149606299213" bottom="0.19685039370078741" header="0.31496062992125984" footer="0.31496062992125984"/>
  <pageSetup paperSize="9" orientation="portrait" horizontalDpi="300" verticalDpi="300" r:id="rId1"/>
  <headerFooter>
    <oddHeader>&amp;R&amp;D</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8000"/>
  </sheetPr>
  <dimension ref="A1:N59"/>
  <sheetViews>
    <sheetView workbookViewId="0"/>
  </sheetViews>
  <sheetFormatPr defaultRowHeight="13.5"/>
  <cols>
    <col min="1" max="1" width="7.875" style="152" customWidth="1"/>
    <col min="2" max="2" width="8.5" style="152" customWidth="1"/>
    <col min="3" max="3" width="6.625" style="152" customWidth="1"/>
    <col min="4" max="4" width="15.75" style="152" customWidth="1"/>
    <col min="5" max="6" width="15.75" style="153" customWidth="1"/>
    <col min="7" max="7" width="18.25" style="153" customWidth="1"/>
    <col min="8" max="8" width="17.375" style="153" customWidth="1"/>
    <col min="9" max="9" width="14.625" style="153" customWidth="1"/>
    <col min="10" max="10" width="8.375" style="153" customWidth="1"/>
    <col min="11" max="11" width="7.5" style="153" customWidth="1"/>
    <col min="12" max="12" width="7.875" style="152" customWidth="1"/>
    <col min="13" max="13" width="9.25" style="152" customWidth="1"/>
    <col min="14" max="14" width="12.375" style="152" customWidth="1"/>
    <col min="15" max="16384" width="9" style="152"/>
  </cols>
  <sheetData>
    <row r="1" spans="1:14" ht="21">
      <c r="A1" s="14"/>
      <c r="B1" s="467" t="s">
        <v>106</v>
      </c>
      <c r="C1" s="468"/>
      <c r="D1" s="16" t="s">
        <v>42</v>
      </c>
      <c r="E1" s="15" t="s">
        <v>43</v>
      </c>
      <c r="F1" s="469"/>
      <c r="G1" s="470"/>
      <c r="H1" s="159" t="s">
        <v>57</v>
      </c>
    </row>
    <row r="2" spans="1:14" ht="24.75" customHeight="1">
      <c r="A2" s="16" t="s">
        <v>0</v>
      </c>
      <c r="B2" s="471" t="s">
        <v>159</v>
      </c>
      <c r="C2" s="471"/>
      <c r="D2" s="471"/>
      <c r="E2" s="471"/>
      <c r="F2" s="471"/>
      <c r="G2" s="471"/>
      <c r="H2" s="159" t="s">
        <v>58</v>
      </c>
    </row>
    <row r="3" spans="1:14" ht="19.5" customHeight="1">
      <c r="A3" s="158" t="s">
        <v>50</v>
      </c>
      <c r="B3" s="153"/>
      <c r="C3" s="153"/>
      <c r="D3" s="153"/>
      <c r="I3" s="159"/>
    </row>
    <row r="4" spans="1:14">
      <c r="A4" s="160" t="s">
        <v>48</v>
      </c>
      <c r="B4" s="460" t="s">
        <v>160</v>
      </c>
      <c r="C4" s="461"/>
      <c r="D4" s="461"/>
      <c r="E4" s="461"/>
      <c r="F4" s="461"/>
      <c r="G4" s="462"/>
    </row>
    <row r="5" spans="1:14">
      <c r="A5" s="161" t="s">
        <v>41</v>
      </c>
      <c r="B5" s="460" t="s">
        <v>161</v>
      </c>
      <c r="C5" s="461"/>
      <c r="D5" s="461"/>
      <c r="E5" s="461"/>
      <c r="F5" s="461"/>
      <c r="G5" s="462"/>
    </row>
    <row r="6" spans="1:14">
      <c r="A6" s="161" t="s">
        <v>8</v>
      </c>
      <c r="B6" s="634" t="s">
        <v>162</v>
      </c>
      <c r="C6" s="635"/>
      <c r="D6" s="636"/>
      <c r="E6" s="184" t="s">
        <v>45</v>
      </c>
      <c r="F6" s="183" t="str">
        <f>IF($I$6 = 0,"", $I$6)</f>
        <v>近接</v>
      </c>
      <c r="G6" s="183" t="str">
        <f>IF($J$6 = 0,"", $J$6)</f>
        <v/>
      </c>
      <c r="H6" s="184" t="s">
        <v>45</v>
      </c>
      <c r="I6" s="185" t="s">
        <v>74</v>
      </c>
      <c r="J6" s="185">
        <v>0</v>
      </c>
    </row>
    <row r="7" spans="1:14">
      <c r="A7" s="162" t="s">
        <v>7</v>
      </c>
      <c r="B7" s="460" t="s">
        <v>164</v>
      </c>
      <c r="C7" s="461"/>
      <c r="D7" s="462"/>
      <c r="E7" s="184" t="s">
        <v>71</v>
      </c>
      <c r="F7" s="225" t="str">
        <f>IF($I$7 = 0,"", $I$7)</f>
        <v>精霊</v>
      </c>
      <c r="G7" s="178">
        <f>IF($J$7 = 0,"", $J$7)</f>
        <v>1</v>
      </c>
      <c r="H7" s="184" t="s">
        <v>71</v>
      </c>
      <c r="I7" s="185" t="s">
        <v>163</v>
      </c>
      <c r="J7" s="185">
        <v>1</v>
      </c>
    </row>
    <row r="8" spans="1:14">
      <c r="A8" s="162" t="s">
        <v>165</v>
      </c>
      <c r="B8" s="460" t="s">
        <v>284</v>
      </c>
      <c r="C8" s="461"/>
      <c r="D8" s="461"/>
      <c r="E8" s="461"/>
      <c r="F8" s="461"/>
      <c r="G8" s="462"/>
      <c r="H8" s="184" t="s">
        <v>91</v>
      </c>
      <c r="I8" s="185" t="s">
        <v>132</v>
      </c>
      <c r="J8" s="159" t="s">
        <v>67</v>
      </c>
    </row>
    <row r="9" spans="1:14">
      <c r="A9" s="163" t="s">
        <v>66</v>
      </c>
      <c r="B9" s="447" t="s">
        <v>172</v>
      </c>
      <c r="C9" s="448"/>
      <c r="D9" s="448"/>
      <c r="E9" s="448"/>
      <c r="F9" s="448"/>
      <c r="G9" s="449"/>
      <c r="H9" s="184" t="s">
        <v>53</v>
      </c>
      <c r="I9" s="185" t="s">
        <v>17</v>
      </c>
      <c r="J9" s="183">
        <f>IF($I$9 = "筋力",基本!$C$5,IF($I$9 = "耐久力",基本!$C$6,IF($I$9 = "敏捷力",基本!$C$7,IF($I$9 = "知力",基本!$C$8,IF($I$9 = "判断力",基本!$C$9,IF($I$9 = "魅力",基本!$C$10,""))))))</f>
        <v>6</v>
      </c>
      <c r="K9" s="185" t="s">
        <v>21</v>
      </c>
    </row>
    <row r="10" spans="1:14">
      <c r="A10" s="170"/>
      <c r="B10" s="466" t="s">
        <v>337</v>
      </c>
      <c r="C10" s="451"/>
      <c r="D10" s="451"/>
      <c r="E10" s="451"/>
      <c r="F10" s="451"/>
      <c r="G10" s="452"/>
      <c r="H10" s="184" t="s">
        <v>63</v>
      </c>
      <c r="I10" s="185">
        <v>0</v>
      </c>
      <c r="J10" s="410" t="s">
        <v>55</v>
      </c>
      <c r="K10" s="411"/>
      <c r="L10" s="183">
        <f>IF($I$8=基本!$F$4,基本!$O$7,IF($I$8=基本!$F$13,基本!$O$16,IF($I$8=基本!$F$22,基本!$O$25,IF($I$8=基本!$F$31,基本!$O$34,IF($I$8=基本!$F$40,基本!$O$43,0)))))</f>
        <v>11</v>
      </c>
    </row>
    <row r="11" spans="1:14">
      <c r="A11" s="163"/>
      <c r="B11" s="473" t="s">
        <v>173</v>
      </c>
      <c r="C11" s="448"/>
      <c r="D11" s="448"/>
      <c r="E11" s="448"/>
      <c r="F11" s="448"/>
      <c r="G11" s="449"/>
      <c r="H11" s="167" t="s">
        <v>54</v>
      </c>
      <c r="I11" s="185" t="s">
        <v>17</v>
      </c>
      <c r="J11" s="169">
        <f>IF($I$9 = "筋力",基本!$C$5,IF($I$11 = "耐久力",基本!$C$6,IF($I$11 = "敏捷力",基本!$C$7,IF($I$11 = "知力",基本!$C$8,IF($I$11 = "判断力",基本!$C$9,IF($I$11 = "魅力",基本!$C$10,""))))))</f>
        <v>6</v>
      </c>
      <c r="L11" s="153"/>
    </row>
    <row r="12" spans="1:14">
      <c r="A12" s="165"/>
      <c r="B12" s="640"/>
      <c r="C12" s="641"/>
      <c r="D12" s="641"/>
      <c r="E12" s="641"/>
      <c r="F12" s="641"/>
      <c r="G12" s="642"/>
      <c r="H12" s="256" t="s">
        <v>64</v>
      </c>
      <c r="I12" s="257">
        <v>0</v>
      </c>
      <c r="J12" s="410" t="s">
        <v>56</v>
      </c>
      <c r="K12" s="411"/>
      <c r="L12" s="255">
        <f>IF($I$8=基本!$F$4,基本!$O$9,IF($I$8=基本!$F$13,基本!$O$18,IF($I$8=基本!$F$22,基本!$O$27,IF($I$8=基本!$F$31,基本!$O$36,IF($I$8=基本!$F$40,基本!$O$45,0)))))</f>
        <v>2</v>
      </c>
    </row>
    <row r="13" spans="1:14" ht="20.25" customHeight="1">
      <c r="A13" s="446" t="s">
        <v>328</v>
      </c>
      <c r="B13" s="446"/>
      <c r="C13" s="446"/>
      <c r="D13" s="446"/>
      <c r="E13" s="446"/>
      <c r="F13" s="446"/>
      <c r="G13" s="446"/>
      <c r="H13" s="168" t="s">
        <v>92</v>
      </c>
      <c r="I13" s="257">
        <v>2</v>
      </c>
      <c r="J13" s="256" t="s">
        <v>46</v>
      </c>
      <c r="K13" s="257">
        <v>6</v>
      </c>
      <c r="L13" s="258"/>
    </row>
    <row r="14" spans="1:14">
      <c r="A14" s="481" t="s">
        <v>167</v>
      </c>
      <c r="B14" s="481"/>
      <c r="C14" s="481"/>
      <c r="D14" s="481"/>
      <c r="E14" s="481"/>
      <c r="F14" s="481"/>
      <c r="G14" s="481"/>
      <c r="H14" s="256" t="s">
        <v>52</v>
      </c>
      <c r="I14" s="257">
        <v>3</v>
      </c>
      <c r="J14" s="256" t="s">
        <v>46</v>
      </c>
      <c r="K14" s="257">
        <v>6</v>
      </c>
      <c r="L14" s="258"/>
    </row>
    <row r="15" spans="1:14" ht="12.75" customHeight="1">
      <c r="A15" s="480" t="s">
        <v>329</v>
      </c>
      <c r="B15" s="480"/>
      <c r="C15" s="480"/>
      <c r="D15" s="480"/>
      <c r="E15" s="480"/>
      <c r="F15" s="480"/>
      <c r="G15" s="480"/>
      <c r="H15" s="256" t="s">
        <v>65</v>
      </c>
      <c r="I15" s="257" t="s">
        <v>79</v>
      </c>
      <c r="L15" s="258"/>
    </row>
    <row r="16" spans="1:14" ht="12.75" customHeight="1">
      <c r="A16" s="480" t="s">
        <v>307</v>
      </c>
      <c r="B16" s="480"/>
      <c r="C16" s="480"/>
      <c r="D16" s="480"/>
      <c r="E16" s="480"/>
      <c r="F16" s="480"/>
      <c r="G16" s="480"/>
      <c r="H16" s="256" t="s">
        <v>107</v>
      </c>
      <c r="I16" s="257">
        <v>1</v>
      </c>
      <c r="J16" s="256" t="s">
        <v>46</v>
      </c>
      <c r="K16" s="257">
        <v>6</v>
      </c>
      <c r="L16" s="257" t="s">
        <v>79</v>
      </c>
      <c r="M16" s="258"/>
      <c r="N16" s="258"/>
    </row>
    <row r="17" spans="1:14" ht="12.75" customHeight="1">
      <c r="A17" s="480" t="s">
        <v>330</v>
      </c>
      <c r="B17" s="480"/>
      <c r="C17" s="480"/>
      <c r="D17" s="480"/>
      <c r="E17" s="480"/>
      <c r="F17" s="480"/>
      <c r="G17" s="480"/>
      <c r="H17" s="152"/>
      <c r="I17" s="152"/>
      <c r="J17" s="152"/>
      <c r="K17" s="152"/>
      <c r="M17" s="258"/>
      <c r="N17" s="258"/>
    </row>
    <row r="18" spans="1:14" ht="12.75" customHeight="1">
      <c r="A18" s="480" t="s">
        <v>332</v>
      </c>
      <c r="B18" s="480"/>
      <c r="C18" s="480"/>
      <c r="D18" s="480"/>
      <c r="E18" s="480"/>
      <c r="F18" s="480"/>
      <c r="G18" s="480"/>
      <c r="H18" s="152"/>
      <c r="I18" s="152"/>
      <c r="J18" s="152"/>
      <c r="K18" s="152"/>
      <c r="M18" s="258"/>
      <c r="N18" s="258"/>
    </row>
    <row r="19" spans="1:14" ht="12.75" customHeight="1">
      <c r="A19" s="480" t="s">
        <v>306</v>
      </c>
      <c r="B19" s="480"/>
      <c r="C19" s="480"/>
      <c r="D19" s="480"/>
      <c r="E19" s="480"/>
      <c r="F19" s="480"/>
      <c r="G19" s="480"/>
      <c r="H19" s="152"/>
      <c r="I19" s="152"/>
      <c r="J19" s="152"/>
      <c r="K19" s="152"/>
      <c r="M19" s="258"/>
      <c r="N19" s="258"/>
    </row>
    <row r="20" spans="1:14" ht="20.25" customHeight="1">
      <c r="A20" s="446" t="s">
        <v>171</v>
      </c>
      <c r="B20" s="446"/>
      <c r="C20" s="446"/>
      <c r="D20" s="446"/>
      <c r="E20" s="446"/>
      <c r="F20" s="446"/>
      <c r="G20" s="446"/>
      <c r="H20" s="152"/>
      <c r="I20" s="152"/>
      <c r="J20" s="152"/>
      <c r="K20" s="152"/>
      <c r="M20" s="258"/>
      <c r="N20" s="258"/>
    </row>
    <row r="21" spans="1:14" ht="13.5" customHeight="1">
      <c r="A21" s="481" t="s">
        <v>331</v>
      </c>
      <c r="B21" s="481"/>
      <c r="C21" s="481"/>
      <c r="D21" s="481"/>
      <c r="E21" s="481"/>
      <c r="F21" s="481"/>
      <c r="G21" s="481"/>
      <c r="I21" s="152"/>
      <c r="J21" s="152"/>
      <c r="K21" s="152"/>
    </row>
    <row r="22" spans="1:14">
      <c r="A22" s="480" t="s">
        <v>612</v>
      </c>
      <c r="B22" s="480"/>
      <c r="C22" s="480"/>
      <c r="D22" s="480"/>
      <c r="E22" s="480"/>
      <c r="F22" s="480"/>
      <c r="G22" s="480"/>
    </row>
    <row r="23" spans="1:14" s="219" customFormat="1" ht="8.25" customHeight="1">
      <c r="A23" s="221"/>
      <c r="B23" s="221"/>
      <c r="C23" s="221"/>
      <c r="D23" s="221"/>
      <c r="E23" s="221"/>
      <c r="F23" s="221"/>
      <c r="G23" s="221"/>
      <c r="H23" s="153"/>
      <c r="I23" s="153"/>
      <c r="J23" s="153"/>
      <c r="K23" s="153"/>
    </row>
    <row r="24" spans="1:14" s="219" customFormat="1">
      <c r="A24" s="568" t="s">
        <v>51</v>
      </c>
      <c r="B24" s="569"/>
      <c r="C24" s="569"/>
      <c r="D24" s="569"/>
      <c r="E24" s="569"/>
      <c r="F24" s="569"/>
      <c r="G24" s="570"/>
      <c r="H24" s="153"/>
      <c r="I24" s="153"/>
      <c r="J24" s="153"/>
      <c r="K24" s="153"/>
    </row>
    <row r="25" spans="1:14" s="219" customFormat="1" ht="18.75" customHeight="1">
      <c r="A25" s="571" t="s">
        <v>348</v>
      </c>
      <c r="B25" s="572"/>
      <c r="C25" s="572"/>
      <c r="D25" s="572"/>
      <c r="E25" s="572"/>
      <c r="F25" s="572"/>
      <c r="G25" s="573"/>
      <c r="H25" s="153"/>
      <c r="I25" s="153"/>
      <c r="J25" s="153"/>
      <c r="K25" s="153"/>
    </row>
    <row r="26" spans="1:14" s="219" customFormat="1" ht="17.25" customHeight="1">
      <c r="A26" s="637" t="s">
        <v>439</v>
      </c>
      <c r="B26" s="638"/>
      <c r="C26" s="638"/>
      <c r="D26" s="638"/>
      <c r="E26" s="638"/>
      <c r="F26" s="638"/>
      <c r="G26" s="639"/>
      <c r="H26" s="153"/>
      <c r="I26" s="153"/>
      <c r="J26" s="153"/>
      <c r="K26" s="153"/>
    </row>
    <row r="27" spans="1:14" ht="9" customHeight="1">
      <c r="A27" s="447"/>
      <c r="B27" s="448"/>
      <c r="C27" s="448"/>
      <c r="D27" s="448"/>
      <c r="E27" s="448"/>
      <c r="F27" s="448"/>
      <c r="G27" s="449"/>
    </row>
    <row r="28" spans="1:14" s="153" customFormat="1" ht="19.5" customHeight="1">
      <c r="A28" s="615" t="s">
        <v>440</v>
      </c>
      <c r="B28" s="616"/>
      <c r="C28" s="616"/>
      <c r="D28" s="616"/>
      <c r="E28" s="616"/>
      <c r="F28" s="616"/>
      <c r="G28" s="617"/>
      <c r="L28" s="152"/>
    </row>
    <row r="29" spans="1:14" s="153" customFormat="1">
      <c r="A29" s="447" t="s">
        <v>453</v>
      </c>
      <c r="B29" s="448"/>
      <c r="C29" s="448"/>
      <c r="D29" s="448"/>
      <c r="E29" s="448"/>
      <c r="F29" s="448"/>
      <c r="G29" s="449"/>
      <c r="L29" s="152"/>
    </row>
    <row r="30" spans="1:14" s="153" customFormat="1">
      <c r="A30" s="447" t="s">
        <v>455</v>
      </c>
      <c r="B30" s="448"/>
      <c r="C30" s="448"/>
      <c r="D30" s="448"/>
      <c r="E30" s="448"/>
      <c r="F30" s="448"/>
      <c r="G30" s="449"/>
      <c r="L30" s="152"/>
    </row>
    <row r="31" spans="1:14" s="153" customFormat="1" ht="19.5" customHeight="1">
      <c r="A31" s="615" t="s">
        <v>454</v>
      </c>
      <c r="B31" s="616"/>
      <c r="C31" s="616"/>
      <c r="D31" s="616"/>
      <c r="E31" s="616"/>
      <c r="F31" s="616"/>
      <c r="G31" s="617"/>
      <c r="L31" s="258"/>
    </row>
    <row r="32" spans="1:14" s="153" customFormat="1">
      <c r="A32" s="447" t="s">
        <v>463</v>
      </c>
      <c r="B32" s="448"/>
      <c r="C32" s="448"/>
      <c r="D32" s="448"/>
      <c r="E32" s="448"/>
      <c r="F32" s="448"/>
      <c r="G32" s="449"/>
      <c r="L32" s="152"/>
    </row>
    <row r="33" spans="1:12">
      <c r="A33" s="447" t="s">
        <v>492</v>
      </c>
      <c r="B33" s="448"/>
      <c r="C33" s="448"/>
      <c r="D33" s="448"/>
      <c r="E33" s="448"/>
      <c r="F33" s="448"/>
      <c r="G33" s="449"/>
    </row>
    <row r="34" spans="1:12" s="153" customFormat="1" ht="8.25" customHeight="1">
      <c r="A34" s="447"/>
      <c r="B34" s="448"/>
      <c r="C34" s="448"/>
      <c r="D34" s="448"/>
      <c r="E34" s="448"/>
      <c r="F34" s="448"/>
      <c r="G34" s="449"/>
      <c r="L34" s="152"/>
    </row>
    <row r="35" spans="1:12" s="153" customFormat="1">
      <c r="A35" s="447" t="s">
        <v>456</v>
      </c>
      <c r="B35" s="448"/>
      <c r="C35" s="448"/>
      <c r="D35" s="448"/>
      <c r="E35" s="448"/>
      <c r="F35" s="448"/>
      <c r="G35" s="449"/>
      <c r="L35" s="152"/>
    </row>
    <row r="36" spans="1:12" s="153" customFormat="1">
      <c r="A36" s="612" t="s">
        <v>464</v>
      </c>
      <c r="B36" s="613"/>
      <c r="C36" s="613"/>
      <c r="D36" s="613"/>
      <c r="E36" s="613"/>
      <c r="F36" s="613"/>
      <c r="G36" s="614"/>
      <c r="L36" s="152"/>
    </row>
    <row r="37" spans="1:12" s="153" customFormat="1">
      <c r="A37" s="612" t="s">
        <v>493</v>
      </c>
      <c r="B37" s="613"/>
      <c r="C37" s="613"/>
      <c r="D37" s="613"/>
      <c r="E37" s="613"/>
      <c r="F37" s="613"/>
      <c r="G37" s="614"/>
      <c r="L37" s="152"/>
    </row>
    <row r="38" spans="1:12" s="153" customFormat="1">
      <c r="A38" s="612" t="s">
        <v>494</v>
      </c>
      <c r="B38" s="613"/>
      <c r="C38" s="613"/>
      <c r="D38" s="613"/>
      <c r="E38" s="613"/>
      <c r="F38" s="613"/>
      <c r="G38" s="614"/>
      <c r="L38" s="152"/>
    </row>
    <row r="39" spans="1:12" ht="8.25" customHeight="1">
      <c r="A39" s="447"/>
      <c r="B39" s="448"/>
      <c r="C39" s="448"/>
      <c r="D39" s="448"/>
      <c r="E39" s="448"/>
      <c r="F39" s="448"/>
      <c r="G39" s="449"/>
    </row>
    <row r="40" spans="1:12" s="268" customFormat="1" ht="16.5" customHeight="1">
      <c r="A40" s="582" t="s">
        <v>467</v>
      </c>
      <c r="B40" s="583"/>
      <c r="C40" s="583"/>
      <c r="D40" s="583"/>
      <c r="E40" s="583"/>
      <c r="F40" s="583"/>
      <c r="G40" s="584"/>
      <c r="H40" s="153"/>
    </row>
    <row r="41" spans="1:12" s="153" customFormat="1">
      <c r="A41" s="585" t="s">
        <v>396</v>
      </c>
      <c r="B41" s="586"/>
      <c r="C41" s="578" t="s">
        <v>458</v>
      </c>
      <c r="D41" s="578"/>
      <c r="E41" s="578"/>
      <c r="F41" s="578"/>
      <c r="G41" s="589"/>
      <c r="L41" s="152"/>
    </row>
    <row r="42" spans="1:12" s="153" customFormat="1">
      <c r="A42" s="585" t="s">
        <v>392</v>
      </c>
      <c r="B42" s="586"/>
      <c r="C42" s="590" t="s">
        <v>465</v>
      </c>
      <c r="D42" s="590"/>
      <c r="E42" s="590"/>
      <c r="F42" s="590"/>
      <c r="G42" s="591"/>
      <c r="L42" s="152"/>
    </row>
    <row r="43" spans="1:12" s="153" customFormat="1">
      <c r="A43" s="585" t="s">
        <v>457</v>
      </c>
      <c r="B43" s="586"/>
      <c r="C43" s="578" t="s">
        <v>459</v>
      </c>
      <c r="D43" s="578"/>
      <c r="E43" s="578"/>
      <c r="F43" s="578"/>
      <c r="G43" s="589"/>
      <c r="L43" s="152"/>
    </row>
    <row r="44" spans="1:12" s="153" customFormat="1" ht="6.75" customHeight="1">
      <c r="A44" s="269"/>
      <c r="B44" s="270"/>
      <c r="C44" s="266"/>
      <c r="D44" s="266"/>
      <c r="E44" s="266"/>
      <c r="F44" s="266"/>
      <c r="G44" s="267"/>
      <c r="L44" s="268"/>
    </row>
    <row r="45" spans="1:12" s="153" customFormat="1" ht="19.5" customHeight="1">
      <c r="A45" s="599" t="s">
        <v>388</v>
      </c>
      <c r="B45" s="478"/>
      <c r="C45" s="478"/>
      <c r="D45" s="478"/>
      <c r="E45" s="478"/>
      <c r="F45" s="478"/>
      <c r="G45" s="600"/>
      <c r="L45" s="152"/>
    </row>
    <row r="46" spans="1:12" s="153" customFormat="1">
      <c r="A46" s="447" t="s">
        <v>466</v>
      </c>
      <c r="B46" s="448"/>
      <c r="C46" s="448"/>
      <c r="D46" s="448"/>
      <c r="E46" s="448"/>
      <c r="F46" s="448"/>
      <c r="G46" s="449"/>
      <c r="L46" s="152"/>
    </row>
    <row r="47" spans="1:12">
      <c r="A47" s="447" t="s">
        <v>495</v>
      </c>
      <c r="B47" s="448"/>
      <c r="C47" s="448"/>
      <c r="D47" s="448"/>
      <c r="E47" s="448"/>
      <c r="F47" s="448"/>
      <c r="G47" s="449"/>
    </row>
    <row r="48" spans="1:12" s="283" customFormat="1">
      <c r="A48" s="447" t="s">
        <v>515</v>
      </c>
      <c r="B48" s="448"/>
      <c r="C48" s="448"/>
      <c r="D48" s="448"/>
      <c r="E48" s="448"/>
      <c r="F48" s="448"/>
      <c r="G48" s="449"/>
      <c r="H48" s="153"/>
      <c r="I48" s="153"/>
      <c r="J48" s="153"/>
      <c r="K48" s="153"/>
    </row>
    <row r="49" spans="1:12" s="303" customFormat="1" ht="9" customHeight="1">
      <c r="A49" s="306"/>
      <c r="B49" s="304"/>
      <c r="C49" s="304"/>
      <c r="D49" s="304"/>
      <c r="E49" s="304"/>
      <c r="F49" s="304"/>
      <c r="G49" s="305"/>
      <c r="H49" s="153"/>
      <c r="I49" s="153"/>
      <c r="J49" s="153"/>
      <c r="K49" s="153"/>
    </row>
    <row r="50" spans="1:12" s="153" customFormat="1" ht="19.5" customHeight="1">
      <c r="A50" s="599" t="s">
        <v>347</v>
      </c>
      <c r="B50" s="478"/>
      <c r="C50" s="478"/>
      <c r="D50" s="478"/>
      <c r="E50" s="478"/>
      <c r="F50" s="478"/>
      <c r="G50" s="600"/>
      <c r="L50" s="271"/>
    </row>
    <row r="51" spans="1:12" s="153" customFormat="1">
      <c r="A51" s="447" t="s">
        <v>511</v>
      </c>
      <c r="B51" s="448"/>
      <c r="C51" s="448"/>
      <c r="D51" s="448"/>
      <c r="E51" s="448"/>
      <c r="F51" s="448"/>
      <c r="G51" s="449"/>
      <c r="L51" s="152"/>
    </row>
    <row r="52" spans="1:12" s="153" customFormat="1">
      <c r="A52" s="447" t="s">
        <v>626</v>
      </c>
      <c r="B52" s="448"/>
      <c r="C52" s="448"/>
      <c r="D52" s="448"/>
      <c r="E52" s="448"/>
      <c r="F52" s="448"/>
      <c r="G52" s="449"/>
      <c r="L52" s="152"/>
    </row>
    <row r="53" spans="1:12">
      <c r="A53" s="447" t="s">
        <v>512</v>
      </c>
      <c r="B53" s="448"/>
      <c r="C53" s="448"/>
      <c r="D53" s="448"/>
      <c r="E53" s="448"/>
      <c r="F53" s="448"/>
      <c r="G53" s="449"/>
    </row>
    <row r="54" spans="1:12" s="153" customFormat="1">
      <c r="A54" s="447" t="s">
        <v>513</v>
      </c>
      <c r="B54" s="448"/>
      <c r="C54" s="448"/>
      <c r="D54" s="448"/>
      <c r="E54" s="448"/>
      <c r="F54" s="448"/>
      <c r="G54" s="449"/>
      <c r="L54" s="152"/>
    </row>
    <row r="55" spans="1:12" s="153" customFormat="1">
      <c r="A55" s="447" t="s">
        <v>514</v>
      </c>
      <c r="B55" s="448"/>
      <c r="C55" s="448"/>
      <c r="D55" s="448"/>
      <c r="E55" s="448"/>
      <c r="F55" s="448"/>
      <c r="G55" s="449"/>
      <c r="L55" s="152"/>
    </row>
    <row r="56" spans="1:12" s="153" customFormat="1">
      <c r="A56" s="447" t="s">
        <v>628</v>
      </c>
      <c r="B56" s="448"/>
      <c r="C56" s="448"/>
      <c r="D56" s="448"/>
      <c r="E56" s="448"/>
      <c r="F56" s="448"/>
      <c r="G56" s="449"/>
      <c r="L56" s="152"/>
    </row>
    <row r="57" spans="1:12" s="153" customFormat="1">
      <c r="A57" s="447" t="s">
        <v>627</v>
      </c>
      <c r="B57" s="448"/>
      <c r="C57" s="448"/>
      <c r="D57" s="448"/>
      <c r="E57" s="448"/>
      <c r="F57" s="448"/>
      <c r="G57" s="449"/>
      <c r="L57" s="152"/>
    </row>
    <row r="58" spans="1:12" ht="6.75" customHeight="1">
      <c r="A58" s="606"/>
      <c r="B58" s="607"/>
      <c r="C58" s="607"/>
      <c r="D58" s="607"/>
      <c r="E58" s="607"/>
      <c r="F58" s="607"/>
      <c r="G58" s="608"/>
    </row>
    <row r="59" spans="1:12" ht="21">
      <c r="A59" s="132" t="s">
        <v>33</v>
      </c>
      <c r="B59" s="186" t="str">
        <f>$B$1</f>
        <v>クラス特徴</v>
      </c>
      <c r="C59" s="133" t="s">
        <v>42</v>
      </c>
      <c r="D59" s="134" t="str">
        <f>$E$1</f>
        <v>無限回</v>
      </c>
      <c r="E59" s="609" t="str">
        <f>$B$2</f>
        <v>スピリッツ・プレイ</v>
      </c>
      <c r="F59" s="610"/>
      <c r="G59" s="611"/>
    </row>
  </sheetData>
  <mergeCells count="61">
    <mergeCell ref="A58:G58"/>
    <mergeCell ref="E59:G59"/>
    <mergeCell ref="B12:G12"/>
    <mergeCell ref="A53:G53"/>
    <mergeCell ref="A54:G54"/>
    <mergeCell ref="A55:G55"/>
    <mergeCell ref="A56:G56"/>
    <mergeCell ref="A57:G57"/>
    <mergeCell ref="A29:G29"/>
    <mergeCell ref="A30:G30"/>
    <mergeCell ref="A32:G32"/>
    <mergeCell ref="A33:G33"/>
    <mergeCell ref="A34:G34"/>
    <mergeCell ref="A52:G52"/>
    <mergeCell ref="A35:G35"/>
    <mergeCell ref="A36:G36"/>
    <mergeCell ref="A37:G37"/>
    <mergeCell ref="A38:G38"/>
    <mergeCell ref="A39:G39"/>
    <mergeCell ref="A46:G46"/>
    <mergeCell ref="A47:G47"/>
    <mergeCell ref="A51:G51"/>
    <mergeCell ref="A45:G45"/>
    <mergeCell ref="A40:G40"/>
    <mergeCell ref="A41:B41"/>
    <mergeCell ref="C41:G41"/>
    <mergeCell ref="A42:B42"/>
    <mergeCell ref="C42:G42"/>
    <mergeCell ref="A50:G50"/>
    <mergeCell ref="A43:B43"/>
    <mergeCell ref="C43:G43"/>
    <mergeCell ref="A48:G48"/>
    <mergeCell ref="A28:G28"/>
    <mergeCell ref="A31:G31"/>
    <mergeCell ref="A14:G14"/>
    <mergeCell ref="A15:G15"/>
    <mergeCell ref="A16:G16"/>
    <mergeCell ref="A17:G17"/>
    <mergeCell ref="A24:G24"/>
    <mergeCell ref="A25:G25"/>
    <mergeCell ref="A26:G26"/>
    <mergeCell ref="A27:G27"/>
    <mergeCell ref="A18:G18"/>
    <mergeCell ref="A19:G19"/>
    <mergeCell ref="A20:G20"/>
    <mergeCell ref="A21:G21"/>
    <mergeCell ref="A22:G22"/>
    <mergeCell ref="A13:G13"/>
    <mergeCell ref="J10:K10"/>
    <mergeCell ref="B11:G11"/>
    <mergeCell ref="B1:C1"/>
    <mergeCell ref="F1:G1"/>
    <mergeCell ref="B2:G2"/>
    <mergeCell ref="B4:G4"/>
    <mergeCell ref="B5:G5"/>
    <mergeCell ref="B6:D6"/>
    <mergeCell ref="B7:D7"/>
    <mergeCell ref="B8:G8"/>
    <mergeCell ref="B9:G9"/>
    <mergeCell ref="B10:G10"/>
    <mergeCell ref="J12:K12"/>
  </mergeCells>
  <phoneticPr fontId="1"/>
  <pageMargins left="0.70866141732283472" right="0.70866141732283472" top="0.74803149606299213" bottom="0.19685039370078741" header="0.31496062992125984" footer="0.31496062992125984"/>
  <pageSetup paperSize="9" orientation="portrait" horizontalDpi="300" verticalDpi="300" r:id="rId1"/>
  <headerFooter>
    <oddHeader>&amp;R&amp;D</oddHeader>
  </headerFooter>
  <extLst>
    <ext xmlns:x14="http://schemas.microsoft.com/office/spreadsheetml/2009/9/main" uri="{CCE6A557-97BC-4b89-ADB6-D9C93CAAB3DF}">
      <x14:dataValidations xmlns:xm="http://schemas.microsoft.com/office/excel/2006/main" disablePrompts="1" count="5">
        <x14:dataValidation type="list" allowBlank="1" showInputMessage="1" showErrorMessage="1">
          <x14:formula1>
            <xm:f>基本!$A$25:$A$30</xm:f>
          </x14:formula1>
          <xm:sqref>I6</xm:sqref>
        </x14:dataValidation>
        <x14:dataValidation type="list" allowBlank="1" showInputMessage="1" showErrorMessage="1">
          <x14:formula1>
            <xm:f>基本!$A$14:$A$17</xm:f>
          </x14:formula1>
          <xm:sqref>K9</xm:sqref>
        </x14:dataValidation>
        <x14:dataValidation type="list" allowBlank="1" showInputMessage="1" showErrorMessage="1">
          <x14:formula1>
            <xm:f>基本!$A$5:$A$10</xm:f>
          </x14:formula1>
          <xm:sqref>I11 I9</xm:sqref>
        </x14:dataValidation>
        <x14:dataValidation type="list" allowBlank="1" showInputMessage="1" showErrorMessage="1">
          <x14:formula1>
            <xm:f>基本!$D$25:$D$29</xm:f>
          </x14:formula1>
          <xm:sqref>I8</xm:sqref>
        </x14:dataValidation>
        <x14:dataValidation type="list" allowBlank="1" showInputMessage="1" showErrorMessage="1">
          <x14:formula1>
            <xm:f>基本!$B$25:$B$29</xm:f>
          </x14:formula1>
          <xm:sqref>I7</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61D02"/>
  </sheetPr>
  <dimension ref="A1:L56"/>
  <sheetViews>
    <sheetView workbookViewId="0">
      <selection activeCell="A28" sqref="A28:G28"/>
    </sheetView>
  </sheetViews>
  <sheetFormatPr defaultRowHeight="13.5"/>
  <cols>
    <col min="1" max="1" width="7.875" customWidth="1"/>
    <col min="2" max="2" width="8.5" customWidth="1"/>
    <col min="3" max="3" width="6.625" customWidth="1"/>
    <col min="4" max="4" width="15.75" customWidth="1"/>
    <col min="5" max="6" width="15.75" style="1" customWidth="1"/>
    <col min="7" max="7" width="18.25" style="1" customWidth="1"/>
    <col min="8" max="8" width="17.375" style="1" customWidth="1"/>
    <col min="9" max="9" width="14.625" style="1" customWidth="1"/>
    <col min="10" max="10" width="8.375" style="1" customWidth="1"/>
    <col min="11" max="11" width="7.5" style="1" customWidth="1"/>
    <col min="12" max="12" width="7.875" customWidth="1"/>
    <col min="13" max="13" width="9.25" customWidth="1"/>
    <col min="14" max="14" width="12.375" customWidth="1"/>
  </cols>
  <sheetData>
    <row r="1" spans="1:12" ht="21">
      <c r="A1" s="175" t="s">
        <v>33</v>
      </c>
      <c r="B1" s="658">
        <v>1</v>
      </c>
      <c r="C1" s="659"/>
      <c r="D1" s="176" t="s">
        <v>42</v>
      </c>
      <c r="E1" s="177" t="s">
        <v>60</v>
      </c>
      <c r="F1" s="660"/>
      <c r="G1" s="661"/>
      <c r="H1" s="19" t="s">
        <v>57</v>
      </c>
    </row>
    <row r="2" spans="1:12" ht="24.75" customHeight="1">
      <c r="A2" s="176" t="s">
        <v>0</v>
      </c>
      <c r="B2" s="662" t="s">
        <v>411</v>
      </c>
      <c r="C2" s="662"/>
      <c r="D2" s="662"/>
      <c r="E2" s="662"/>
      <c r="F2" s="662"/>
      <c r="G2" s="662"/>
      <c r="H2" s="19" t="s">
        <v>58</v>
      </c>
    </row>
    <row r="3" spans="1:12" ht="19.5" customHeight="1">
      <c r="A3" s="254" t="s">
        <v>50</v>
      </c>
      <c r="B3" s="216"/>
      <c r="C3" s="216"/>
      <c r="D3" s="216"/>
      <c r="E3" s="216"/>
      <c r="F3" s="216"/>
      <c r="G3" s="260"/>
      <c r="I3" s="19"/>
    </row>
    <row r="4" spans="1:12">
      <c r="A4" s="160" t="s">
        <v>48</v>
      </c>
      <c r="B4" s="460" t="s">
        <v>224</v>
      </c>
      <c r="C4" s="461"/>
      <c r="D4" s="461"/>
      <c r="E4" s="461"/>
      <c r="F4" s="461"/>
      <c r="G4" s="462"/>
    </row>
    <row r="5" spans="1:12">
      <c r="A5" s="161" t="s">
        <v>41</v>
      </c>
      <c r="B5" s="460" t="s">
        <v>225</v>
      </c>
      <c r="C5" s="461"/>
      <c r="D5" s="461"/>
      <c r="E5" s="461"/>
      <c r="F5" s="461"/>
      <c r="G5" s="462"/>
    </row>
    <row r="6" spans="1:12">
      <c r="A6" s="161" t="s">
        <v>8</v>
      </c>
      <c r="B6" s="460" t="s">
        <v>6</v>
      </c>
      <c r="C6" s="461"/>
      <c r="D6" s="462"/>
      <c r="E6" s="247" t="s">
        <v>45</v>
      </c>
      <c r="F6" s="246" t="str">
        <f>$I$6</f>
        <v>近接</v>
      </c>
      <c r="G6" s="246" t="str">
        <f>IF($J$6 = 0,"", $J$6)</f>
        <v/>
      </c>
      <c r="H6" s="248" t="s">
        <v>45</v>
      </c>
      <c r="I6" s="185" t="s">
        <v>74</v>
      </c>
      <c r="J6" s="45">
        <v>0</v>
      </c>
    </row>
    <row r="7" spans="1:12">
      <c r="A7" s="162" t="s">
        <v>7</v>
      </c>
      <c r="B7" s="460" t="s">
        <v>90</v>
      </c>
      <c r="C7" s="461"/>
      <c r="D7" s="462"/>
      <c r="E7" s="247" t="s">
        <v>71</v>
      </c>
      <c r="F7" s="225" t="str">
        <f>IF($I$7 = 0,"", $I$7)</f>
        <v>精霊</v>
      </c>
      <c r="G7" s="246">
        <f>IF($J$7 = 0,"", $J$7)</f>
        <v>1</v>
      </c>
      <c r="H7" s="248" t="s">
        <v>71</v>
      </c>
      <c r="I7" s="185" t="s">
        <v>163</v>
      </c>
      <c r="J7" s="45">
        <v>1</v>
      </c>
    </row>
    <row r="8" spans="1:12">
      <c r="A8" s="162" t="s">
        <v>66</v>
      </c>
      <c r="B8" s="463" t="str">
        <f>"以下の攻撃の前に、使用者は自分の精霊の相棒を　"&amp;基本!$C$7+2&amp;"マス移動させる事ができる。"</f>
        <v>以下の攻撃の前に、使用者は自分の精霊の相棒を　8マス移動させる事ができる。</v>
      </c>
      <c r="C8" s="464"/>
      <c r="D8" s="464"/>
      <c r="E8" s="464"/>
      <c r="F8" s="464"/>
      <c r="G8" s="465"/>
      <c r="H8" s="248" t="s">
        <v>91</v>
      </c>
      <c r="I8" s="45" t="s">
        <v>132</v>
      </c>
      <c r="J8" s="19" t="s">
        <v>67</v>
      </c>
    </row>
    <row r="9" spans="1:12">
      <c r="A9" s="162" t="s">
        <v>9</v>
      </c>
      <c r="B9" s="460" t="s">
        <v>226</v>
      </c>
      <c r="C9" s="461"/>
      <c r="D9" s="461"/>
      <c r="E9" s="461"/>
      <c r="F9" s="461"/>
      <c r="G9" s="462"/>
      <c r="H9" s="248" t="s">
        <v>53</v>
      </c>
      <c r="I9" s="45" t="s">
        <v>17</v>
      </c>
      <c r="J9" s="47">
        <f>IF($I$9 = "筋力",基本!$C$5,IF($I$9 = "耐久力",基本!$C$6,IF($I$9 = "敏捷力",基本!$C$7,IF($I$9 = "知力",基本!$C$8,IF($I$9 = "判断力",基本!$C$9,IF($I$9 = "魅力",基本!$C$10,""))))))</f>
        <v>6</v>
      </c>
      <c r="K9" s="45" t="s">
        <v>21</v>
      </c>
    </row>
    <row r="10" spans="1:12">
      <c r="A10" s="163" t="s">
        <v>227</v>
      </c>
      <c r="B10" s="447" t="s">
        <v>228</v>
      </c>
      <c r="C10" s="448"/>
      <c r="D10" s="448"/>
      <c r="E10" s="448"/>
      <c r="F10" s="448"/>
      <c r="G10" s="449"/>
      <c r="H10" s="248" t="s">
        <v>63</v>
      </c>
      <c r="I10" s="45">
        <v>0</v>
      </c>
      <c r="J10" s="410" t="s">
        <v>55</v>
      </c>
      <c r="K10" s="411"/>
      <c r="L10" s="47">
        <f>IF($I$8=基本!$F$4,基本!$O$7,IF($I$8=基本!$F$13,基本!$O$16,IF($I$8=基本!$F$22,基本!$O$25,IF($I$8=基本!$F$31,基本!$O$34,IF($I$8=基本!$F$40,基本!$O$43,0)))))</f>
        <v>11</v>
      </c>
    </row>
    <row r="11" spans="1:12">
      <c r="A11" s="163"/>
      <c r="B11" s="447" t="s">
        <v>334</v>
      </c>
      <c r="C11" s="448"/>
      <c r="D11" s="448"/>
      <c r="E11" s="448"/>
      <c r="F11" s="448"/>
      <c r="G11" s="449"/>
      <c r="H11" s="261" t="s">
        <v>54</v>
      </c>
      <c r="I11" s="45" t="s">
        <v>17</v>
      </c>
      <c r="J11" s="52">
        <f>IF($I$9 = "筋力",基本!$C$5,IF($I$11 = "耐久力",基本!$C$6,IF($I$11 = "敏捷力",基本!$C$7,IF($I$11 = "知力",基本!$C$8,IF($I$11 = "判断力",基本!$C$9,IF($I$11 = "魅力",基本!$C$10,""))))))</f>
        <v>6</v>
      </c>
      <c r="L11" s="1"/>
    </row>
    <row r="12" spans="1:12">
      <c r="A12" s="163"/>
      <c r="B12" s="447" t="s">
        <v>335</v>
      </c>
      <c r="C12" s="448"/>
      <c r="D12" s="448"/>
      <c r="E12" s="448"/>
      <c r="F12" s="448"/>
      <c r="G12" s="449"/>
      <c r="H12" s="248" t="s">
        <v>64</v>
      </c>
      <c r="I12" s="45">
        <v>0</v>
      </c>
      <c r="J12" s="410" t="s">
        <v>56</v>
      </c>
      <c r="K12" s="411"/>
      <c r="L12" s="195">
        <f>IF($I$8=基本!$F$4,基本!$O$9,IF($I$8=基本!$F$13,基本!$O$18,IF($I$8=基本!$F$22,基本!$O$27,IF($I$8=基本!$F$31,基本!$O$36,IF($I$8=基本!$F$40,基本!$O$45,0)))))</f>
        <v>2</v>
      </c>
    </row>
    <row r="13" spans="1:12">
      <c r="A13" s="163"/>
      <c r="B13" s="251"/>
      <c r="C13" s="252"/>
      <c r="D13" s="252"/>
      <c r="E13" s="252"/>
      <c r="F13" s="252"/>
      <c r="G13" s="253"/>
      <c r="H13" s="227" t="s">
        <v>92</v>
      </c>
      <c r="I13" s="45">
        <v>1</v>
      </c>
      <c r="J13" s="46" t="s">
        <v>46</v>
      </c>
      <c r="K13" s="45">
        <v>8</v>
      </c>
    </row>
    <row r="14" spans="1:12" ht="13.5" customHeight="1">
      <c r="A14" s="163"/>
      <c r="B14" s="447" t="s">
        <v>314</v>
      </c>
      <c r="C14" s="448"/>
      <c r="D14" s="448"/>
      <c r="E14" s="448"/>
      <c r="F14" s="448"/>
      <c r="G14" s="449"/>
      <c r="H14" s="248" t="s">
        <v>52</v>
      </c>
      <c r="I14" s="65">
        <v>2</v>
      </c>
      <c r="J14" s="46" t="s">
        <v>46</v>
      </c>
      <c r="K14" s="65">
        <v>6</v>
      </c>
    </row>
    <row r="15" spans="1:12">
      <c r="A15" s="163"/>
      <c r="B15" s="447"/>
      <c r="C15" s="448"/>
      <c r="D15" s="448"/>
      <c r="E15" s="448"/>
      <c r="F15" s="448"/>
      <c r="G15" s="449"/>
      <c r="H15" s="248" t="s">
        <v>65</v>
      </c>
      <c r="I15" s="45" t="s">
        <v>83</v>
      </c>
    </row>
    <row r="16" spans="1:12" ht="21">
      <c r="A16" s="165"/>
      <c r="B16" s="655" t="str">
        <f>"　　　目標にヒットを与える度に " &amp; 基本!$C$7 &amp; " の[電撃]追加ダメージ"</f>
        <v>　　　目標にヒットを与える度に 6 の[電撃]追加ダメージ</v>
      </c>
      <c r="C16" s="656"/>
      <c r="D16" s="656"/>
      <c r="E16" s="656"/>
      <c r="F16" s="656"/>
      <c r="G16" s="657"/>
      <c r="H16" s="248" t="s">
        <v>107</v>
      </c>
      <c r="I16" s="108"/>
      <c r="J16" s="107" t="s">
        <v>46</v>
      </c>
      <c r="K16" s="108"/>
      <c r="L16" s="108"/>
    </row>
    <row r="17" spans="1:11" ht="14.25" customHeight="1" thickBot="1">
      <c r="A17" s="18" t="s">
        <v>49</v>
      </c>
      <c r="E17" s="3"/>
      <c r="J17"/>
      <c r="K17"/>
    </row>
    <row r="18" spans="1:11" ht="18.75" customHeight="1" thickBot="1">
      <c r="A18" s="652" t="str">
        <f>$B$2</f>
        <v>ストームホークス･フューリィ</v>
      </c>
      <c r="B18" s="653"/>
      <c r="C18" s="654"/>
      <c r="D18" s="105" t="s">
        <v>3</v>
      </c>
      <c r="E18" s="117" t="s">
        <v>2</v>
      </c>
      <c r="F18"/>
      <c r="G18"/>
      <c r="H18"/>
      <c r="I18"/>
      <c r="J18"/>
      <c r="K18"/>
    </row>
    <row r="19" spans="1:11" ht="23.25" customHeight="1" thickBot="1">
      <c r="A19" s="624" t="s">
        <v>1</v>
      </c>
      <c r="B19" s="112" t="s">
        <v>44</v>
      </c>
      <c r="C19" s="20" t="str">
        <f>$K$9</f>
        <v>反応</v>
      </c>
      <c r="D19" s="118" t="str">
        <f>$J$9+$L$10+$I$10 &amp; "+1d20"</f>
        <v>17+1d20</v>
      </c>
      <c r="E19" s="33" t="str">
        <f>$J$9+$L$10+2+$I$10 &amp; "+1d20"</f>
        <v>19+1d20</v>
      </c>
      <c r="F19" s="365" t="s">
        <v>438</v>
      </c>
      <c r="G19"/>
      <c r="I19"/>
      <c r="J19"/>
      <c r="K19"/>
    </row>
    <row r="20" spans="1:11" s="152" customFormat="1" ht="23.25" customHeight="1">
      <c r="A20" s="625"/>
      <c r="B20" s="114" t="s">
        <v>93</v>
      </c>
      <c r="C20" s="50" t="str">
        <f>IF($I$15 = 0,"", $I$15)</f>
        <v>電撃</v>
      </c>
      <c r="D20" s="96" t="str">
        <f>$J$11+$L$12+$I$12 &amp; "+" &amp; $I$13 &amp; "d" &amp; $K$13</f>
        <v>8+1d8</v>
      </c>
      <c r="E20" s="70" t="str">
        <f>$J$11+$L$12+$I$12 &amp; "+" &amp; $I$13 &amp; "d" &amp; $K$13</f>
        <v>8+1d8</v>
      </c>
      <c r="F20" s="363" t="str">
        <f>$J$11+$L$12+$I$12+2 &amp; " +"</f>
        <v>10 +</v>
      </c>
      <c r="G20"/>
      <c r="H20" s="153"/>
    </row>
    <row r="21" spans="1:11" s="152" customFormat="1" ht="22.5" customHeight="1" thickBot="1">
      <c r="A21" s="626"/>
      <c r="B21" s="113" t="s">
        <v>4</v>
      </c>
      <c r="C21" s="73" t="str">
        <f>IF($I$15 = 0,"", $I$15)</f>
        <v>電撃</v>
      </c>
      <c r="D21" s="78" t="str">
        <f>$J$11+$L$12+$I$12+($I$13*$K$13) &amp; IF($I$14 = 0,"","+" &amp; $I$14 &amp; "d" &amp; $K$14)</f>
        <v>16+2d6</v>
      </c>
      <c r="E21" s="72" t="str">
        <f>$J$11+$L$12+$I$12+($I$13*$K$13) &amp; IF($I$14 = 0,"","+" &amp; $I$14 &amp; "d" &amp; $K$14)</f>
        <v>16+2d6</v>
      </c>
      <c r="F21" s="364" t="str">
        <f>$J$11+$L$12+$I$12+($I$13*$K$13)+2 &amp; " +"</f>
        <v>18 +</v>
      </c>
      <c r="G21"/>
      <c r="H21" s="153"/>
      <c r="I21" s="153"/>
      <c r="J21" s="153"/>
      <c r="K21" s="153"/>
    </row>
    <row r="22" spans="1:11" s="152" customFormat="1" ht="19.5" customHeight="1">
      <c r="A22" s="446" t="s">
        <v>328</v>
      </c>
      <c r="B22" s="446"/>
      <c r="C22" s="446"/>
      <c r="D22" s="446"/>
      <c r="E22" s="446"/>
      <c r="F22" s="446"/>
      <c r="G22" s="446"/>
      <c r="H22" s="153"/>
    </row>
    <row r="23" spans="1:11" s="152" customFormat="1">
      <c r="A23" s="481" t="s">
        <v>167</v>
      </c>
      <c r="B23" s="481"/>
      <c r="C23" s="481"/>
      <c r="D23" s="481"/>
      <c r="E23" s="481"/>
      <c r="F23" s="481"/>
      <c r="G23" s="481"/>
      <c r="H23" s="153"/>
      <c r="I23" s="153"/>
      <c r="J23" s="153"/>
      <c r="K23" s="153"/>
    </row>
    <row r="24" spans="1:11" s="152" customFormat="1">
      <c r="A24" s="480" t="s">
        <v>329</v>
      </c>
      <c r="B24" s="480"/>
      <c r="C24" s="480"/>
      <c r="D24" s="480"/>
      <c r="E24" s="480"/>
      <c r="F24" s="480"/>
      <c r="G24" s="480"/>
      <c r="H24" s="153"/>
      <c r="I24" s="153"/>
      <c r="J24" s="153"/>
      <c r="K24" s="153"/>
    </row>
    <row r="25" spans="1:11" s="152" customFormat="1">
      <c r="A25" s="480" t="s">
        <v>307</v>
      </c>
      <c r="B25" s="480"/>
      <c r="C25" s="480"/>
      <c r="D25" s="480"/>
      <c r="E25" s="480"/>
      <c r="F25" s="480"/>
      <c r="G25" s="480"/>
      <c r="H25" s="153"/>
      <c r="I25" s="153"/>
      <c r="J25" s="153"/>
      <c r="K25" s="153"/>
    </row>
    <row r="26" spans="1:11" s="152" customFormat="1">
      <c r="A26" s="480" t="s">
        <v>330</v>
      </c>
      <c r="B26" s="480"/>
      <c r="C26" s="480"/>
      <c r="D26" s="480"/>
      <c r="E26" s="480"/>
      <c r="F26" s="480"/>
      <c r="G26" s="480"/>
      <c r="H26" s="153"/>
      <c r="I26" s="153"/>
      <c r="J26" s="153"/>
      <c r="K26" s="153"/>
    </row>
    <row r="27" spans="1:11" s="213" customFormat="1" ht="13.5" customHeight="1">
      <c r="A27" s="480" t="s">
        <v>332</v>
      </c>
      <c r="B27" s="480"/>
      <c r="C27" s="480"/>
      <c r="D27" s="480"/>
      <c r="E27" s="480"/>
      <c r="F27" s="480"/>
      <c r="G27" s="480"/>
      <c r="H27" s="153"/>
    </row>
    <row r="28" spans="1:11" s="213" customFormat="1" ht="13.5" customHeight="1">
      <c r="A28" s="480" t="s">
        <v>306</v>
      </c>
      <c r="B28" s="480"/>
      <c r="C28" s="480"/>
      <c r="D28" s="480"/>
      <c r="E28" s="480"/>
      <c r="F28" s="480"/>
      <c r="G28" s="480"/>
      <c r="H28" s="153"/>
      <c r="I28" s="153"/>
      <c r="J28" s="153"/>
      <c r="K28" s="153"/>
    </row>
    <row r="29" spans="1:11" s="213" customFormat="1" ht="19.5" customHeight="1">
      <c r="A29" s="446" t="s">
        <v>223</v>
      </c>
      <c r="B29" s="446"/>
      <c r="C29" s="446"/>
      <c r="D29" s="446"/>
      <c r="E29" s="446"/>
      <c r="F29" s="446"/>
      <c r="G29" s="446"/>
      <c r="H29" s="153"/>
    </row>
    <row r="30" spans="1:11" s="213" customFormat="1" ht="13.5" customHeight="1">
      <c r="A30" s="481" t="s">
        <v>309</v>
      </c>
      <c r="B30" s="481"/>
      <c r="C30" s="481"/>
      <c r="D30" s="481"/>
      <c r="E30" s="481"/>
      <c r="F30" s="481"/>
      <c r="G30" s="481"/>
      <c r="H30" s="153"/>
    </row>
    <row r="31" spans="1:11" s="213" customFormat="1" ht="13.5" customHeight="1">
      <c r="A31" s="480" t="s">
        <v>313</v>
      </c>
      <c r="B31" s="480"/>
      <c r="C31" s="480"/>
      <c r="D31" s="480"/>
      <c r="E31" s="480"/>
      <c r="F31" s="480"/>
      <c r="G31" s="480"/>
      <c r="H31" s="153"/>
      <c r="I31" s="153"/>
      <c r="J31" s="153"/>
      <c r="K31" s="153"/>
    </row>
    <row r="32" spans="1:11" s="219" customFormat="1" ht="10.5" customHeight="1">
      <c r="A32" s="607"/>
      <c r="B32" s="607"/>
      <c r="C32" s="607"/>
      <c r="D32" s="607"/>
      <c r="E32" s="607"/>
      <c r="F32" s="607"/>
      <c r="G32" s="607"/>
      <c r="H32" s="153"/>
      <c r="I32" s="153"/>
      <c r="J32" s="153"/>
      <c r="K32" s="153"/>
    </row>
    <row r="33" spans="1:12" s="219" customFormat="1" ht="13.5" customHeight="1">
      <c r="A33" s="568" t="s">
        <v>51</v>
      </c>
      <c r="B33" s="569"/>
      <c r="C33" s="569"/>
      <c r="D33" s="569"/>
      <c r="E33" s="569"/>
      <c r="F33" s="569"/>
      <c r="G33" s="570"/>
      <c r="H33" s="153"/>
      <c r="I33" s="153"/>
      <c r="J33" s="153"/>
      <c r="K33" s="153"/>
    </row>
    <row r="34" spans="1:12" s="219" customFormat="1" ht="22.5" customHeight="1">
      <c r="A34" s="571" t="s">
        <v>672</v>
      </c>
      <c r="B34" s="572"/>
      <c r="C34" s="572"/>
      <c r="D34" s="572"/>
      <c r="E34" s="572"/>
      <c r="F34" s="572"/>
      <c r="G34" s="573"/>
      <c r="H34" s="153"/>
      <c r="I34" s="153"/>
      <c r="J34" s="153"/>
      <c r="K34" s="153"/>
    </row>
    <row r="35" spans="1:12" s="213" customFormat="1" ht="13.5" customHeight="1">
      <c r="A35" s="663" t="s">
        <v>431</v>
      </c>
      <c r="B35" s="664"/>
      <c r="C35" s="664"/>
      <c r="D35" s="664"/>
      <c r="E35" s="664"/>
      <c r="F35" s="664"/>
      <c r="G35" s="665"/>
      <c r="H35" s="153"/>
    </row>
    <row r="36" spans="1:12" ht="19.5" customHeight="1">
      <c r="A36" s="666" t="s">
        <v>360</v>
      </c>
      <c r="B36" s="667"/>
      <c r="C36" s="667"/>
      <c r="D36" s="667"/>
      <c r="E36" s="667"/>
      <c r="F36" s="667"/>
      <c r="G36" s="668"/>
    </row>
    <row r="37" spans="1:12" ht="19.5" customHeight="1">
      <c r="A37" s="646" t="s">
        <v>412</v>
      </c>
      <c r="B37" s="647"/>
      <c r="C37" s="647"/>
      <c r="D37" s="647"/>
      <c r="E37" s="647"/>
      <c r="F37" s="647"/>
      <c r="G37" s="648"/>
    </row>
    <row r="38" spans="1:12" s="250" customFormat="1" ht="8.25" customHeight="1">
      <c r="A38" s="669"/>
      <c r="B38" s="670"/>
      <c r="C38" s="670"/>
      <c r="D38" s="670"/>
      <c r="E38" s="670"/>
      <c r="F38" s="670"/>
      <c r="G38" s="671"/>
      <c r="H38" s="153"/>
      <c r="I38" s="153"/>
      <c r="J38" s="153"/>
      <c r="K38" s="153"/>
    </row>
    <row r="39" spans="1:12" s="245" customFormat="1" ht="16.5" customHeight="1">
      <c r="A39" s="599" t="s">
        <v>388</v>
      </c>
      <c r="B39" s="478"/>
      <c r="C39" s="478"/>
      <c r="D39" s="478"/>
      <c r="E39" s="478"/>
      <c r="F39" s="478"/>
      <c r="G39" s="600"/>
      <c r="H39" s="153"/>
    </row>
    <row r="40" spans="1:12">
      <c r="A40" s="447" t="s">
        <v>415</v>
      </c>
      <c r="B40" s="448"/>
      <c r="C40" s="448"/>
      <c r="D40" s="448"/>
      <c r="E40" s="448"/>
      <c r="F40" s="448"/>
      <c r="G40" s="449"/>
    </row>
    <row r="41" spans="1:12" ht="7.5" customHeight="1">
      <c r="A41" s="447"/>
      <c r="B41" s="448"/>
      <c r="C41" s="448"/>
      <c r="D41" s="448"/>
      <c r="E41" s="448"/>
      <c r="F41" s="448"/>
      <c r="G41" s="449"/>
    </row>
    <row r="42" spans="1:12" s="153" customFormat="1" ht="15.75" customHeight="1">
      <c r="A42" s="599" t="s">
        <v>361</v>
      </c>
      <c r="B42" s="478"/>
      <c r="C42" s="478"/>
      <c r="D42" s="478"/>
      <c r="E42" s="478"/>
      <c r="F42" s="478"/>
      <c r="G42" s="600"/>
      <c r="L42" s="245"/>
    </row>
    <row r="43" spans="1:12" s="1" customFormat="1">
      <c r="A43" s="447" t="s">
        <v>410</v>
      </c>
      <c r="B43" s="448"/>
      <c r="C43" s="448"/>
      <c r="D43" s="448"/>
      <c r="E43" s="448"/>
      <c r="F43" s="448"/>
      <c r="G43" s="449"/>
      <c r="L43"/>
    </row>
    <row r="44" spans="1:12" s="1" customFormat="1">
      <c r="A44" s="649" t="s">
        <v>432</v>
      </c>
      <c r="B44" s="650"/>
      <c r="C44" s="650"/>
      <c r="D44" s="650"/>
      <c r="E44" s="650"/>
      <c r="F44" s="650"/>
      <c r="G44" s="651"/>
      <c r="L44"/>
    </row>
    <row r="45" spans="1:12" s="1" customFormat="1">
      <c r="A45" s="447" t="s">
        <v>413</v>
      </c>
      <c r="B45" s="448"/>
      <c r="C45" s="448"/>
      <c r="D45" s="448"/>
      <c r="E45" s="448"/>
      <c r="F45" s="448"/>
      <c r="G45" s="449"/>
      <c r="L45"/>
    </row>
    <row r="46" spans="1:12" s="1" customFormat="1" ht="13.5" customHeight="1">
      <c r="A46" s="447" t="s">
        <v>414</v>
      </c>
      <c r="B46" s="448"/>
      <c r="C46" s="448"/>
      <c r="D46" s="448"/>
      <c r="E46" s="448"/>
      <c r="F46" s="448"/>
      <c r="G46" s="449"/>
      <c r="L46"/>
    </row>
    <row r="47" spans="1:12" s="1" customFormat="1">
      <c r="A47" s="447" t="s">
        <v>416</v>
      </c>
      <c r="B47" s="448"/>
      <c r="C47" s="448"/>
      <c r="D47" s="448"/>
      <c r="E47" s="448"/>
      <c r="F47" s="448"/>
      <c r="G47" s="449"/>
      <c r="L47"/>
    </row>
    <row r="48" spans="1:12" s="1" customFormat="1">
      <c r="A48" s="447" t="s">
        <v>417</v>
      </c>
      <c r="B48" s="448"/>
      <c r="C48" s="448"/>
      <c r="D48" s="448"/>
      <c r="E48" s="448"/>
      <c r="F48" s="448"/>
      <c r="G48" s="449"/>
      <c r="L48"/>
    </row>
    <row r="49" spans="1:12" s="1" customFormat="1">
      <c r="A49" s="447" t="s">
        <v>418</v>
      </c>
      <c r="B49" s="448"/>
      <c r="C49" s="448"/>
      <c r="D49" s="448"/>
      <c r="E49" s="448"/>
      <c r="F49" s="448"/>
      <c r="G49" s="449"/>
      <c r="L49"/>
    </row>
    <row r="50" spans="1:12" s="1" customFormat="1" ht="7.5" customHeight="1">
      <c r="A50" s="447"/>
      <c r="B50" s="448"/>
      <c r="C50" s="448"/>
      <c r="D50" s="448"/>
      <c r="E50" s="448"/>
      <c r="F50" s="448"/>
      <c r="G50" s="449"/>
      <c r="L50"/>
    </row>
    <row r="51" spans="1:12" s="250" customFormat="1" ht="15.75" customHeight="1">
      <c r="A51" s="599" t="s">
        <v>370</v>
      </c>
      <c r="B51" s="478"/>
      <c r="C51" s="478"/>
      <c r="D51" s="478"/>
      <c r="E51" s="478"/>
      <c r="F51" s="478"/>
      <c r="G51" s="600"/>
      <c r="H51" s="153"/>
      <c r="I51" s="153"/>
      <c r="J51" s="153"/>
      <c r="K51" s="153"/>
    </row>
    <row r="52" spans="1:12" s="125" customFormat="1">
      <c r="A52" s="447" t="s">
        <v>419</v>
      </c>
      <c r="B52" s="448"/>
      <c r="C52" s="448"/>
      <c r="D52" s="448"/>
      <c r="E52" s="448"/>
      <c r="F52" s="448"/>
      <c r="G52" s="449"/>
      <c r="L52" s="124"/>
    </row>
    <row r="53" spans="1:12" s="125" customFormat="1">
      <c r="A53" s="447" t="s">
        <v>433</v>
      </c>
      <c r="B53" s="448"/>
      <c r="C53" s="448"/>
      <c r="D53" s="448"/>
      <c r="E53" s="448"/>
      <c r="F53" s="448"/>
      <c r="G53" s="449"/>
      <c r="L53" s="124"/>
    </row>
    <row r="54" spans="1:12" s="298" customFormat="1" ht="7.5" customHeight="1">
      <c r="A54" s="288"/>
      <c r="B54" s="289"/>
      <c r="C54" s="289"/>
      <c r="D54" s="289"/>
      <c r="E54" s="289"/>
      <c r="F54" s="289"/>
      <c r="G54" s="290"/>
      <c r="L54" s="282"/>
    </row>
    <row r="55" spans="1:12" s="1" customFormat="1" ht="21">
      <c r="A55" s="262" t="s">
        <v>33</v>
      </c>
      <c r="B55" s="302">
        <f>$B$1</f>
        <v>1</v>
      </c>
      <c r="C55" s="264" t="s">
        <v>42</v>
      </c>
      <c r="D55" s="265" t="str">
        <f>$E$1</f>
        <v>遭遇毎</v>
      </c>
      <c r="E55" s="643" t="str">
        <f>$B$2</f>
        <v>ストームホークス･フューリィ</v>
      </c>
      <c r="F55" s="644"/>
      <c r="G55" s="645"/>
      <c r="L55"/>
    </row>
    <row r="56" spans="1:12" s="1" customFormat="1">
      <c r="A56"/>
      <c r="B56"/>
      <c r="C56"/>
      <c r="D56"/>
      <c r="L56"/>
    </row>
  </sheetData>
  <mergeCells count="52">
    <mergeCell ref="A34:G34"/>
    <mergeCell ref="A35:G35"/>
    <mergeCell ref="A36:G36"/>
    <mergeCell ref="A39:G39"/>
    <mergeCell ref="A42:G42"/>
    <mergeCell ref="A38:G38"/>
    <mergeCell ref="A29:G29"/>
    <mergeCell ref="A30:G30"/>
    <mergeCell ref="A31:G31"/>
    <mergeCell ref="A32:G32"/>
    <mergeCell ref="A33:G33"/>
    <mergeCell ref="J10:K10"/>
    <mergeCell ref="B11:G11"/>
    <mergeCell ref="A22:G22"/>
    <mergeCell ref="A23:G23"/>
    <mergeCell ref="A24:G24"/>
    <mergeCell ref="J12:K12"/>
    <mergeCell ref="B1:C1"/>
    <mergeCell ref="F1:G1"/>
    <mergeCell ref="B2:G2"/>
    <mergeCell ref="B5:G5"/>
    <mergeCell ref="B4:G4"/>
    <mergeCell ref="B6:D6"/>
    <mergeCell ref="B7:D7"/>
    <mergeCell ref="B8:G8"/>
    <mergeCell ref="B9:G9"/>
    <mergeCell ref="B10:G10"/>
    <mergeCell ref="A25:G25"/>
    <mergeCell ref="A26:G26"/>
    <mergeCell ref="A27:G27"/>
    <mergeCell ref="A28:G28"/>
    <mergeCell ref="B12:G12"/>
    <mergeCell ref="B14:G14"/>
    <mergeCell ref="B15:G15"/>
    <mergeCell ref="A18:C18"/>
    <mergeCell ref="A19:A21"/>
    <mergeCell ref="B16:G16"/>
    <mergeCell ref="A51:G51"/>
    <mergeCell ref="A53:G53"/>
    <mergeCell ref="E55:G55"/>
    <mergeCell ref="A43:G43"/>
    <mergeCell ref="A37:G37"/>
    <mergeCell ref="A40:G40"/>
    <mergeCell ref="A41:G41"/>
    <mergeCell ref="A44:G44"/>
    <mergeCell ref="A48:G48"/>
    <mergeCell ref="A49:G49"/>
    <mergeCell ref="A46:G46"/>
    <mergeCell ref="A47:G47"/>
    <mergeCell ref="A50:G50"/>
    <mergeCell ref="A52:G52"/>
    <mergeCell ref="A45:G45"/>
  </mergeCells>
  <phoneticPr fontId="1"/>
  <pageMargins left="0.70866141732283472" right="0.70866141732283472" top="0.74803149606299213" bottom="0.19685039370078741" header="0.31496062992125984" footer="0.31496062992125984"/>
  <pageSetup paperSize="9" orientation="portrait" horizontalDpi="300" verticalDpi="300" r:id="rId1"/>
  <headerFooter>
    <oddHeader>&amp;R&amp;D</oddHeader>
  </headerFooter>
  <extLst>
    <ext xmlns:x14="http://schemas.microsoft.com/office/spreadsheetml/2009/9/main" uri="{CCE6A557-97BC-4b89-ADB6-D9C93CAAB3DF}">
      <x14:dataValidations xmlns:xm="http://schemas.microsoft.com/office/excel/2006/main" count="6">
        <x14:dataValidation type="list" allowBlank="1" showInputMessage="1" showErrorMessage="1">
          <x14:formula1>
            <xm:f>基本!$A$14:$A$17</xm:f>
          </x14:formula1>
          <xm:sqref>K9</xm:sqref>
        </x14:dataValidation>
        <x14:dataValidation type="list" allowBlank="1" showInputMessage="1" showErrorMessage="1">
          <x14:formula1>
            <xm:f>基本!$A$5:$A$10</xm:f>
          </x14:formula1>
          <xm:sqref>I11 I9</xm:sqref>
        </x14:dataValidation>
        <x14:dataValidation type="list" allowBlank="1" showInputMessage="1" showErrorMessage="1">
          <x14:formula1>
            <xm:f>基本!$C$25:$C$35</xm:f>
          </x14:formula1>
          <xm:sqref>I15 L16</xm:sqref>
        </x14:dataValidation>
        <x14:dataValidation type="list" allowBlank="1" showInputMessage="1" showErrorMessage="1">
          <x14:formula1>
            <xm:f>基本!$D$25:$D$29</xm:f>
          </x14:formula1>
          <xm:sqref>I8</xm:sqref>
        </x14:dataValidation>
        <x14:dataValidation type="list" allowBlank="1" showInputMessage="1" showErrorMessage="1">
          <x14:formula1>
            <xm:f>基本!$A$25:$A$30</xm:f>
          </x14:formula1>
          <xm:sqref>I6</xm:sqref>
        </x14:dataValidation>
        <x14:dataValidation type="list" allowBlank="1" showInputMessage="1" showErrorMessage="1">
          <x14:formula1>
            <xm:f>基本!$B$25:$B$29</xm:f>
          </x14:formula1>
          <xm:sqref>I7</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24</vt:i4>
      </vt:variant>
      <vt:variant>
        <vt:lpstr>名前付き一覧</vt:lpstr>
      </vt:variant>
      <vt:variant>
        <vt:i4>21</vt:i4>
      </vt:variant>
    </vt:vector>
  </HeadingPairs>
  <TitlesOfParts>
    <vt:vector size="45" baseType="lpstr">
      <vt:lpstr>基本</vt:lpstr>
      <vt:lpstr>ガイド</vt:lpstr>
      <vt:lpstr>クラス無_1</vt:lpstr>
      <vt:lpstr>一覧</vt:lpstr>
      <vt:lpstr>無01_1</vt:lpstr>
      <vt:lpstr>無01 2</vt:lpstr>
      <vt:lpstr>遠隔基礎</vt:lpstr>
      <vt:lpstr>クラス無_2</vt:lpstr>
      <vt:lpstr>遭01</vt:lpstr>
      <vt:lpstr>遭07</vt:lpstr>
      <vt:lpstr>遭11</vt:lpstr>
      <vt:lpstr>遭13</vt:lpstr>
      <vt:lpstr>日01</vt:lpstr>
      <vt:lpstr>日05</vt:lpstr>
      <vt:lpstr>日15</vt:lpstr>
      <vt:lpstr>クラス遭_1</vt:lpstr>
      <vt:lpstr>クラス遭_2</vt:lpstr>
      <vt:lpstr>クラス遭_3</vt:lpstr>
      <vt:lpstr>汎02</vt:lpstr>
      <vt:lpstr>汎06</vt:lpstr>
      <vt:lpstr>汎10</vt:lpstr>
      <vt:lpstr>汎12</vt:lpstr>
      <vt:lpstr>種族遭</vt:lpstr>
      <vt:lpstr>Sheet1</vt:lpstr>
      <vt:lpstr>クラス遭_1!Print_Area</vt:lpstr>
      <vt:lpstr>クラス遭_2!Print_Area</vt:lpstr>
      <vt:lpstr>クラス遭_3!Print_Area</vt:lpstr>
      <vt:lpstr>クラス無_1!Print_Area</vt:lpstr>
      <vt:lpstr>クラス無_2!Print_Area</vt:lpstr>
      <vt:lpstr>遠隔基礎!Print_Area</vt:lpstr>
      <vt:lpstr>基本!Print_Area</vt:lpstr>
      <vt:lpstr>種族遭!Print_Area</vt:lpstr>
      <vt:lpstr>遭01!Print_Area</vt:lpstr>
      <vt:lpstr>遭07!Print_Area</vt:lpstr>
      <vt:lpstr>遭11!Print_Area</vt:lpstr>
      <vt:lpstr>遭13!Print_Area</vt:lpstr>
      <vt:lpstr>日01!Print_Area</vt:lpstr>
      <vt:lpstr>日05!Print_Area</vt:lpstr>
      <vt:lpstr>日15!Print_Area</vt:lpstr>
      <vt:lpstr>汎02!Print_Area</vt:lpstr>
      <vt:lpstr>汎06!Print_Area</vt:lpstr>
      <vt:lpstr>汎10!Print_Area</vt:lpstr>
      <vt:lpstr>汎12!Print_Area</vt:lpstr>
      <vt:lpstr>'無01 2'!Print_Area</vt:lpstr>
      <vt:lpstr>無01_1!Print_Area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CAMEL</dc:creator>
  <cp:lastModifiedBy>CAMEL</cp:lastModifiedBy>
  <cp:lastPrinted>2013-02-21T04:07:47Z</cp:lastPrinted>
  <dcterms:created xsi:type="dcterms:W3CDTF">2012-08-09T16:34:12Z</dcterms:created>
  <dcterms:modified xsi:type="dcterms:W3CDTF">2013-02-21T04:09:18Z</dcterms:modified>
</cp:coreProperties>
</file>